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ourport Town Council\16. TREASURER &amp; FINANCE COMMITTEE\Budget - Revised 2021-22 Budget 2022-23\"/>
    </mc:Choice>
  </mc:AlternateContent>
  <xr:revisionPtr revIDLastSave="0" documentId="13_ncr:1_{DE4FAFE5-FF1A-4BAA-B40D-2050BA96EE8B}" xr6:coauthVersionLast="45" xr6:coauthVersionMax="45" xr10:uidLastSave="{00000000-0000-0000-0000-000000000000}"/>
  <bookViews>
    <workbookView xWindow="-120" yWindow="-120" windowWidth="15600" windowHeight="11160" activeTab="1" xr2:uid="{00000000-000D-0000-FFFF-FFFF00000000}"/>
  </bookViews>
  <sheets>
    <sheet name="Summary" sheetId="17" r:id="rId1"/>
    <sheet name="Detail" sheetId="16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0" i="16" l="1"/>
  <c r="I120" i="16" l="1"/>
  <c r="I118" i="16"/>
  <c r="I106" i="16"/>
  <c r="I105" i="16"/>
  <c r="I92" i="16"/>
  <c r="I88" i="16"/>
  <c r="I86" i="16"/>
  <c r="I54" i="16"/>
  <c r="I70" i="16"/>
  <c r="I60" i="16"/>
  <c r="I64" i="16"/>
  <c r="I56" i="16"/>
  <c r="I52" i="16"/>
  <c r="I38" i="16"/>
  <c r="I37" i="16"/>
  <c r="I39" i="16"/>
  <c r="I26" i="16"/>
  <c r="I33" i="16"/>
  <c r="I31" i="16"/>
  <c r="I28" i="16"/>
  <c r="I24" i="16"/>
  <c r="I20" i="16"/>
  <c r="I18" i="16"/>
  <c r="I16" i="16"/>
  <c r="I14" i="16"/>
  <c r="I12" i="16"/>
  <c r="J70" i="16" l="1"/>
  <c r="A121" i="16" l="1"/>
  <c r="A122" i="16" s="1"/>
  <c r="A11" i="17" s="1"/>
  <c r="K121" i="16"/>
  <c r="K122" i="16" s="1"/>
  <c r="F11" i="17" s="1"/>
  <c r="J121" i="16"/>
  <c r="J122" i="16" s="1"/>
  <c r="E11" i="17" s="1"/>
  <c r="H121" i="16"/>
  <c r="H122" i="16" s="1"/>
  <c r="C11" i="17" s="1"/>
  <c r="I121" i="16"/>
  <c r="I122" i="16" s="1"/>
  <c r="D11" i="17" s="1"/>
  <c r="I72" i="16" l="1"/>
  <c r="K72" i="16"/>
  <c r="J72" i="16"/>
  <c r="H72" i="16"/>
  <c r="A72" i="16"/>
  <c r="K109" i="16" l="1"/>
  <c r="J109" i="16"/>
  <c r="I109" i="16"/>
  <c r="I110" i="16" l="1"/>
  <c r="D10" i="17" s="1"/>
  <c r="J110" i="16"/>
  <c r="E10" i="17" s="1"/>
  <c r="K110" i="16"/>
  <c r="F10" i="17" s="1"/>
  <c r="K93" i="16" l="1"/>
  <c r="J93" i="16"/>
  <c r="K40" i="16"/>
  <c r="J40" i="16"/>
  <c r="H109" i="16"/>
  <c r="H110" i="16" s="1"/>
  <c r="A109" i="16"/>
  <c r="A110" i="16" s="1"/>
  <c r="H93" i="16"/>
  <c r="A93" i="16"/>
  <c r="I93" i="16"/>
  <c r="A89" i="16"/>
  <c r="A67" i="16"/>
  <c r="H40" i="16"/>
  <c r="A40" i="16"/>
  <c r="I40" i="16"/>
  <c r="A35" i="16"/>
  <c r="H89" i="16"/>
  <c r="A10" i="17" l="1"/>
  <c r="C10" i="17"/>
  <c r="H94" i="16"/>
  <c r="C9" i="17" s="1"/>
  <c r="J67" i="16"/>
  <c r="J73" i="16" s="1"/>
  <c r="E8" i="17" s="1"/>
  <c r="J35" i="16"/>
  <c r="J41" i="16" s="1"/>
  <c r="E7" i="17" s="1"/>
  <c r="J89" i="16"/>
  <c r="J94" i="16" s="1"/>
  <c r="E9" i="17" s="1"/>
  <c r="A41" i="16"/>
  <c r="A7" i="17" s="1"/>
  <c r="A94" i="16"/>
  <c r="A9" i="17" s="1"/>
  <c r="A73" i="16"/>
  <c r="A8" i="17" s="1"/>
  <c r="H67" i="16"/>
  <c r="H73" i="16" s="1"/>
  <c r="C8" i="17" s="1"/>
  <c r="H35" i="16"/>
  <c r="H41" i="16" s="1"/>
  <c r="C7" i="17" s="1"/>
  <c r="C12" i="17" l="1"/>
  <c r="A12" i="17"/>
  <c r="E12" i="17"/>
  <c r="K35" i="16" l="1"/>
  <c r="K41" i="16" s="1"/>
  <c r="F7" i="17" s="1"/>
  <c r="K67" i="16"/>
  <c r="K73" i="16" s="1"/>
  <c r="F8" i="17" s="1"/>
  <c r="K89" i="16"/>
  <c r="K94" i="16" s="1"/>
  <c r="F9" i="17" s="1"/>
  <c r="F12" i="17" l="1"/>
  <c r="I89" i="16" l="1"/>
  <c r="I94" i="16" s="1"/>
  <c r="D9" i="17" s="1"/>
  <c r="I67" i="16"/>
  <c r="I73" i="16" s="1"/>
  <c r="D8" i="17" s="1"/>
  <c r="I35" i="16"/>
  <c r="I41" i="16" s="1"/>
  <c r="D7" i="17" s="1"/>
  <c r="D12" i="17" l="1"/>
</calcChain>
</file>

<file path=xl/sharedStrings.xml><?xml version="1.0" encoding="utf-8"?>
<sst xmlns="http://schemas.openxmlformats.org/spreadsheetml/2006/main" count="192" uniqueCount="68">
  <si>
    <t>Skip hire and disposal</t>
  </si>
  <si>
    <t>Actual</t>
  </si>
  <si>
    <t>Budget</t>
  </si>
  <si>
    <t xml:space="preserve">Revised </t>
  </si>
  <si>
    <t>Estimate</t>
  </si>
  <si>
    <t xml:space="preserve"> £ </t>
  </si>
  <si>
    <t>£</t>
  </si>
  <si>
    <t>Expenditure</t>
  </si>
  <si>
    <t>Employees</t>
  </si>
  <si>
    <t>Supplies and Services</t>
  </si>
  <si>
    <t>Miscellaneous</t>
  </si>
  <si>
    <t>Total Expenditure</t>
  </si>
  <si>
    <t>Income</t>
  </si>
  <si>
    <t>TOTAL NET EXPENDITURE</t>
  </si>
  <si>
    <t>Salary and Wages Recharged</t>
  </si>
  <si>
    <t>4. MEMORIAL PARK AND TOWN GARDENS ETC.</t>
  </si>
  <si>
    <t>Premises Related Costs</t>
  </si>
  <si>
    <t>Maintenance of Grounds</t>
  </si>
  <si>
    <t>Electricity</t>
  </si>
  <si>
    <t>Business Rates</t>
  </si>
  <si>
    <t>Water Charges</t>
  </si>
  <si>
    <t>Cleaning Materials</t>
  </si>
  <si>
    <t>Fire Extinguishers</t>
  </si>
  <si>
    <t>Transport Related Costs</t>
  </si>
  <si>
    <t xml:space="preserve">Vehicle and Mower Running Costs </t>
  </si>
  <si>
    <t>Contr to Vehicle Renew Fund</t>
  </si>
  <si>
    <t>Equipment</t>
  </si>
  <si>
    <t>Tree Survey and Surgery</t>
  </si>
  <si>
    <t>Tree inspection arrangement</t>
  </si>
  <si>
    <t>Other expenditure</t>
  </si>
  <si>
    <t xml:space="preserve">Income </t>
  </si>
  <si>
    <t>Rent - Land Com Cen A Kings Rec</t>
  </si>
  <si>
    <t>Other income</t>
  </si>
  <si>
    <t>Total Income</t>
  </si>
  <si>
    <t>5. CEMETERY</t>
  </si>
  <si>
    <t>Refuse Collection/Disposal</t>
  </si>
  <si>
    <t>Grave-digging</t>
  </si>
  <si>
    <t>Books-Official Register, etc.</t>
  </si>
  <si>
    <t>Subscription to ICCM</t>
  </si>
  <si>
    <t>Misc. Expenditure</t>
  </si>
  <si>
    <t>Customer Receipts</t>
  </si>
  <si>
    <t>Burial Fees</t>
  </si>
  <si>
    <t>6. ALLOTMENTS</t>
  </si>
  <si>
    <t>Commission on rent collection</t>
  </si>
  <si>
    <t>Allotment Rents</t>
  </si>
  <si>
    <t>7. NON-RECURRING EXPENDITURE</t>
  </si>
  <si>
    <t>Parks Ctte - improved service provision</t>
  </si>
  <si>
    <t>4. MEMORIAL PARK + TOWN GARDENS</t>
  </si>
  <si>
    <t>7. NON-RECURRING</t>
  </si>
  <si>
    <t>2020/21</t>
  </si>
  <si>
    <t>2021/22</t>
  </si>
  <si>
    <t>2022/23</t>
  </si>
  <si>
    <t>Town centre improvements</t>
  </si>
  <si>
    <t>Misc. Income</t>
  </si>
  <si>
    <t>Playgrnd inspections</t>
  </si>
  <si>
    <t>9. STOURPORT RIVERSIDE</t>
  </si>
  <si>
    <t>Paddling pool</t>
  </si>
  <si>
    <t>Toilets</t>
  </si>
  <si>
    <t>Disposal of waste</t>
  </si>
  <si>
    <t>Business rates</t>
  </si>
  <si>
    <t>Planning advice</t>
  </si>
  <si>
    <t>Localism - refurbs (costs to be recovered)</t>
  </si>
  <si>
    <t>Allotment - contrib to repair of adjacent fence</t>
  </si>
  <si>
    <t>Localism - legal and property advice</t>
  </si>
  <si>
    <t>Maintenance of Bldg (Community Centre)</t>
  </si>
  <si>
    <t>Apr-Dec</t>
  </si>
  <si>
    <t>Rent - Land Mem Park</t>
  </si>
  <si>
    <t>Queen's Platinum Jubilee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</si>
</sst>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6">
    <xf numFmtId="0" fontId="0" fillId="0" borderId="0" xfId="0"/>
    <xf numFmtId="0" fontId="0" fillId="0" borderId="0" xfId="0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41" fontId="0" fillId="0" borderId="6" xfId="0" applyNumberFormat="1" applyBorder="1"/>
    <xf numFmtId="0" fontId="0" fillId="0" borderId="6" xfId="0" applyBorder="1"/>
    <xf numFmtId="41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0" fillId="0" borderId="3" xfId="0" applyBorder="1"/>
    <xf numFmtId="41" fontId="0" fillId="0" borderId="2" xfId="0" applyNumberFormat="1" applyFont="1" applyFill="1" applyBorder="1" applyAlignment="1">
      <alignment horizontal="center"/>
    </xf>
    <xf numFmtId="41" fontId="0" fillId="0" borderId="5" xfId="0" applyNumberFormat="1" applyBorder="1"/>
    <xf numFmtId="0" fontId="0" fillId="0" borderId="0" xfId="0" applyBorder="1"/>
    <xf numFmtId="41" fontId="0" fillId="0" borderId="5" xfId="0" applyNumberFormat="1" applyBorder="1" applyAlignment="1">
      <alignment horizontal="right"/>
    </xf>
    <xf numFmtId="0" fontId="0" fillId="0" borderId="5" xfId="0" applyBorder="1"/>
    <xf numFmtId="41" fontId="0" fillId="0" borderId="0" xfId="0" applyNumberFormat="1"/>
    <xf numFmtId="41" fontId="0" fillId="0" borderId="2" xfId="0" applyNumberFormat="1" applyBorder="1"/>
    <xf numFmtId="0" fontId="0" fillId="0" borderId="2" xfId="0" applyBorder="1"/>
    <xf numFmtId="0" fontId="0" fillId="0" borderId="8" xfId="0" applyBorder="1"/>
    <xf numFmtId="41" fontId="0" fillId="0" borderId="8" xfId="0" applyNumberFormat="1" applyBorder="1"/>
    <xf numFmtId="0" fontId="0" fillId="0" borderId="9" xfId="0" applyBorder="1"/>
    <xf numFmtId="0" fontId="0" fillId="0" borderId="10" xfId="0" applyBorder="1"/>
    <xf numFmtId="41" fontId="0" fillId="0" borderId="10" xfId="0" applyNumberFormat="1" applyBorder="1"/>
    <xf numFmtId="0" fontId="0" fillId="0" borderId="11" xfId="0" applyBorder="1"/>
    <xf numFmtId="41" fontId="0" fillId="0" borderId="11" xfId="0" applyNumberFormat="1" applyBorder="1"/>
    <xf numFmtId="0" fontId="0" fillId="0" borderId="1" xfId="0" applyBorder="1"/>
    <xf numFmtId="0" fontId="3" fillId="0" borderId="1" xfId="0" applyFont="1" applyBorder="1"/>
    <xf numFmtId="0" fontId="0" fillId="0" borderId="14" xfId="0" applyBorder="1"/>
    <xf numFmtId="41" fontId="3" fillId="3" borderId="15" xfId="0" applyNumberFormat="1" applyFont="1" applyFill="1" applyBorder="1" applyAlignment="1">
      <alignment horizontal="right"/>
    </xf>
    <xf numFmtId="0" fontId="0" fillId="0" borderId="16" xfId="0" applyBorder="1"/>
    <xf numFmtId="0" fontId="3" fillId="0" borderId="16" xfId="0" applyFont="1" applyBorder="1"/>
    <xf numFmtId="0" fontId="3" fillId="0" borderId="4" xfId="0" applyFont="1" applyBorder="1"/>
    <xf numFmtId="41" fontId="2" fillId="0" borderId="2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7" xfId="0" applyFont="1" applyBorder="1"/>
    <xf numFmtId="41" fontId="0" fillId="0" borderId="6" xfId="0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0" fontId="2" fillId="0" borderId="7" xfId="0" applyFont="1" applyBorder="1"/>
    <xf numFmtId="41" fontId="2" fillId="0" borderId="6" xfId="0" applyNumberFormat="1" applyFont="1" applyBorder="1" applyAlignment="1">
      <alignment horizontal="center"/>
    </xf>
    <xf numFmtId="41" fontId="2" fillId="0" borderId="6" xfId="0" applyNumberFormat="1" applyFont="1" applyBorder="1"/>
    <xf numFmtId="41" fontId="2" fillId="0" borderId="6" xfId="0" applyNumberFormat="1" applyFont="1" applyBorder="1" applyAlignment="1">
      <alignment horizontal="right"/>
    </xf>
    <xf numFmtId="41" fontId="3" fillId="4" borderId="18" xfId="0" applyNumberFormat="1" applyFont="1" applyFill="1" applyBorder="1"/>
    <xf numFmtId="41" fontId="0" fillId="0" borderId="0" xfId="0" applyNumberFormat="1" applyAlignment="1">
      <alignment horizontal="right"/>
    </xf>
    <xf numFmtId="0" fontId="0" fillId="0" borderId="7" xfId="0" applyFill="1" applyBorder="1"/>
    <xf numFmtId="41" fontId="0" fillId="0" borderId="14" xfId="0" applyNumberFormat="1" applyBorder="1"/>
    <xf numFmtId="41" fontId="2" fillId="0" borderId="12" xfId="0" applyNumberFormat="1" applyFont="1" applyBorder="1" applyAlignment="1">
      <alignment horizontal="center"/>
    </xf>
    <xf numFmtId="41" fontId="0" fillId="0" borderId="6" xfId="0" applyNumberFormat="1" applyFill="1" applyBorder="1"/>
    <xf numFmtId="41" fontId="3" fillId="2" borderId="12" xfId="0" applyNumberFormat="1" applyFont="1" applyFill="1" applyBorder="1"/>
    <xf numFmtId="0" fontId="3" fillId="0" borderId="13" xfId="0" applyFont="1" applyBorder="1"/>
    <xf numFmtId="41" fontId="3" fillId="0" borderId="12" xfId="0" applyNumberFormat="1" applyFont="1" applyBorder="1" applyAlignment="1">
      <alignment horizontal="right"/>
    </xf>
    <xf numFmtId="41" fontId="0" fillId="0" borderId="12" xfId="0" applyNumberFormat="1" applyBorder="1"/>
    <xf numFmtId="41" fontId="3" fillId="0" borderId="12" xfId="0" applyNumberFormat="1" applyFont="1" applyBorder="1"/>
    <xf numFmtId="0" fontId="3" fillId="0" borderId="20" xfId="0" applyFont="1" applyBorder="1"/>
    <xf numFmtId="0" fontId="0" fillId="0" borderId="17" xfId="0" applyBorder="1"/>
    <xf numFmtId="41" fontId="3" fillId="2" borderId="0" xfId="0" applyNumberFormat="1" applyFont="1" applyFill="1" applyBorder="1" applyAlignment="1">
      <alignment horizontal="right"/>
    </xf>
    <xf numFmtId="41" fontId="2" fillId="0" borderId="0" xfId="0" applyNumberFormat="1" applyFont="1" applyBorder="1" applyAlignment="1">
      <alignment horizontal="center"/>
    </xf>
    <xf numFmtId="41" fontId="3" fillId="0" borderId="6" xfId="0" applyNumberFormat="1" applyFont="1" applyBorder="1"/>
    <xf numFmtId="41" fontId="3" fillId="4" borderId="15" xfId="0" applyNumberFormat="1" applyFont="1" applyFill="1" applyBorder="1" applyAlignment="1">
      <alignment horizontal="right"/>
    </xf>
    <xf numFmtId="0" fontId="3" fillId="0" borderId="14" xfId="0" applyFont="1" applyBorder="1"/>
    <xf numFmtId="0" fontId="2" fillId="0" borderId="0" xfId="0" applyFont="1" applyBorder="1"/>
    <xf numFmtId="0" fontId="3" fillId="0" borderId="11" xfId="0" applyFont="1" applyBorder="1"/>
    <xf numFmtId="0" fontId="0" fillId="0" borderId="0" xfId="0" applyFill="1" applyBorder="1"/>
    <xf numFmtId="41" fontId="3" fillId="0" borderId="6" xfId="0" applyNumberFormat="1" applyFont="1" applyBorder="1" applyAlignment="1">
      <alignment horizontal="right"/>
    </xf>
    <xf numFmtId="41" fontId="3" fillId="0" borderId="6" xfId="0" applyNumberFormat="1" applyFont="1" applyBorder="1" applyAlignment="1">
      <alignment horizontal="center"/>
    </xf>
    <xf numFmtId="0" fontId="0" fillId="0" borderId="21" xfId="0" applyBorder="1"/>
    <xf numFmtId="0" fontId="3" fillId="0" borderId="21" xfId="0" applyFont="1" applyBorder="1"/>
    <xf numFmtId="41" fontId="2" fillId="0" borderId="4" xfId="0" applyNumberFormat="1" applyFont="1" applyBorder="1" applyAlignment="1">
      <alignment horizontal="center"/>
    </xf>
    <xf numFmtId="41" fontId="3" fillId="2" borderId="5" xfId="0" applyNumberFormat="1" applyFont="1" applyFill="1" applyBorder="1" applyAlignment="1">
      <alignment horizontal="center"/>
    </xf>
    <xf numFmtId="41" fontId="3" fillId="3" borderId="15" xfId="0" applyNumberFormat="1" applyFont="1" applyFill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41" fontId="2" fillId="0" borderId="11" xfId="0" applyNumberFormat="1" applyFont="1" applyBorder="1" applyAlignment="1">
      <alignment horizontal="center"/>
    </xf>
    <xf numFmtId="0" fontId="0" fillId="0" borderId="22" xfId="0" applyBorder="1"/>
    <xf numFmtId="0" fontId="0" fillId="0" borderId="21" xfId="0" applyFont="1" applyBorder="1"/>
    <xf numFmtId="0" fontId="3" fillId="0" borderId="19" xfId="0" applyFont="1" applyFill="1" applyBorder="1"/>
    <xf numFmtId="0" fontId="0" fillId="0" borderId="6" xfId="0" applyBorder="1" applyAlignment="1">
      <alignment horizontal="center"/>
    </xf>
    <xf numFmtId="0" fontId="2" fillId="0" borderId="0" xfId="0" applyFont="1" applyFill="1" applyBorder="1"/>
    <xf numFmtId="0" fontId="0" fillId="0" borderId="12" xfId="0" applyBorder="1"/>
    <xf numFmtId="41" fontId="3" fillId="0" borderId="12" xfId="0" applyNumberFormat="1" applyFont="1" applyBorder="1" applyAlignment="1">
      <alignment horizontal="center"/>
    </xf>
    <xf numFmtId="0" fontId="4" fillId="0" borderId="0" xfId="0" applyFont="1"/>
    <xf numFmtId="41" fontId="0" fillId="0" borderId="5" xfId="0" applyNumberFormat="1" applyFill="1" applyBorder="1" applyAlignment="1">
      <alignment horizontal="right"/>
    </xf>
    <xf numFmtId="41" fontId="3" fillId="3" borderId="18" xfId="0" applyNumberFormat="1" applyFont="1" applyFill="1" applyBorder="1" applyAlignment="1">
      <alignment horizontal="center"/>
    </xf>
    <xf numFmtId="41" fontId="3" fillId="3" borderId="6" xfId="0" applyNumberFormat="1" applyFont="1" applyFill="1" applyBorder="1"/>
    <xf numFmtId="41" fontId="3" fillId="3" borderId="11" xfId="0" applyNumberFormat="1" applyFont="1" applyFill="1" applyBorder="1"/>
    <xf numFmtId="41" fontId="0" fillId="0" borderId="7" xfId="0" applyNumberFormat="1" applyBorder="1"/>
    <xf numFmtId="41" fontId="0" fillId="0" borderId="1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urport%20Town%20Council/16.%20TREASURER%20&amp;%20FINANCE%20COMMITTEE/Income%20+%20Expenditure%202021-22/General%20Ledger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Working%20Papers%20Dec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Bals b-f"/>
      <sheetName val="(2) Revers credtors from prevyr"/>
      <sheetName val="(3) Reverse debtors from prevyr"/>
      <sheetName val="(4) Reverse payts in advance"/>
      <sheetName val="(5) Reverse rcpts in advance"/>
      <sheetName val="(6) 1+2+3+4+5"/>
      <sheetName val="(7) Q1 payments"/>
      <sheetName val="(8) Q1 income"/>
      <sheetName val="(9) Q2 payments"/>
      <sheetName val="(10) Q2 income"/>
      <sheetName val="(11) 6+7 TO 10"/>
      <sheetName val="(12) 11 sorted"/>
      <sheetName val="(13) Mth 7 payts"/>
      <sheetName val="(14) Mth 7 income"/>
      <sheetName val="(15) 12+13+14"/>
      <sheetName val="(16) 15 sorted"/>
      <sheetName val="(17) Mths 8+9 payts"/>
      <sheetName val="(18) Months 8+9 income"/>
      <sheetName val="(19) 16+17+18"/>
      <sheetName val="(20) 19 sor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71">
          <cell r="F171">
            <v>15874.550000000001</v>
          </cell>
        </row>
        <row r="181">
          <cell r="F181">
            <v>117.25000000000003</v>
          </cell>
        </row>
        <row r="183">
          <cell r="F183">
            <v>434.13</v>
          </cell>
        </row>
        <row r="188">
          <cell r="F188">
            <v>40.64</v>
          </cell>
        </row>
        <row r="192">
          <cell r="F192">
            <v>261.63</v>
          </cell>
        </row>
        <row r="200">
          <cell r="F200">
            <v>938.9799999999999</v>
          </cell>
        </row>
        <row r="202">
          <cell r="F202">
            <v>-50</v>
          </cell>
        </row>
        <row r="204">
          <cell r="F204">
            <v>116</v>
          </cell>
        </row>
        <row r="206">
          <cell r="F206">
            <v>-11460</v>
          </cell>
        </row>
        <row r="208">
          <cell r="F208">
            <v>520</v>
          </cell>
        </row>
        <row r="209">
          <cell r="F209">
            <v>-8.31</v>
          </cell>
        </row>
        <row r="210">
          <cell r="F210">
            <v>-2422.1999999999998</v>
          </cell>
        </row>
        <row r="211">
          <cell r="F211">
            <v>-500</v>
          </cell>
        </row>
        <row r="212">
          <cell r="F212">
            <v>-66.66</v>
          </cell>
        </row>
        <row r="213">
          <cell r="F213">
            <v>-50</v>
          </cell>
        </row>
        <row r="214">
          <cell r="F214">
            <v>500</v>
          </cell>
        </row>
        <row r="226">
          <cell r="F226">
            <v>369.93999999999994</v>
          </cell>
        </row>
        <row r="228">
          <cell r="F228">
            <v>775</v>
          </cell>
        </row>
        <row r="230">
          <cell r="F230">
            <v>95</v>
          </cell>
        </row>
        <row r="241">
          <cell r="F241">
            <v>4700</v>
          </cell>
        </row>
        <row r="263">
          <cell r="F263">
            <v>-37714</v>
          </cell>
        </row>
        <row r="265">
          <cell r="F265">
            <v>948.1</v>
          </cell>
        </row>
        <row r="268">
          <cell r="F268">
            <v>462.5</v>
          </cell>
        </row>
        <row r="270">
          <cell r="F270">
            <v>160.43</v>
          </cell>
        </row>
        <row r="273">
          <cell r="F273">
            <v>-1694.25</v>
          </cell>
        </row>
        <row r="277">
          <cell r="F277">
            <v>3120</v>
          </cell>
        </row>
        <row r="283">
          <cell r="F283">
            <v>1288.19</v>
          </cell>
        </row>
        <row r="415">
          <cell r="F415">
            <v>15715.47</v>
          </cell>
        </row>
        <row r="418">
          <cell r="F418">
            <v>2495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ies"/>
      <sheetName val="Cemetery income"/>
      <sheetName val="Civic Offices rent income"/>
    </sheetNames>
    <sheetDataSet>
      <sheetData sheetId="0"/>
      <sheetData sheetId="1">
        <row r="11">
          <cell r="B11">
            <v>55000</v>
          </cell>
        </row>
        <row r="17">
          <cell r="B17">
            <v>58000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2"/>
  <sheetViews>
    <sheetView view="pageLayout" zoomScaleNormal="100" workbookViewId="0">
      <selection activeCell="F18" sqref="F18"/>
    </sheetView>
  </sheetViews>
  <sheetFormatPr defaultRowHeight="15" x14ac:dyDescent="0.25"/>
  <cols>
    <col min="2" max="2" width="40.42578125" customWidth="1"/>
    <col min="3" max="3" width="10.42578125" customWidth="1"/>
    <col min="4" max="4" width="10.5703125" customWidth="1"/>
    <col min="5" max="5" width="11.85546875" customWidth="1"/>
    <col min="6" max="6" width="11.42578125" customWidth="1"/>
  </cols>
  <sheetData>
    <row r="1" spans="1:6" x14ac:dyDescent="0.25">
      <c r="A1" s="18"/>
      <c r="B1" s="18"/>
      <c r="C1" s="18"/>
      <c r="D1" s="18"/>
      <c r="E1" s="18"/>
      <c r="F1" s="18"/>
    </row>
    <row r="3" spans="1:6" x14ac:dyDescent="0.25">
      <c r="A3" s="2" t="s">
        <v>49</v>
      </c>
      <c r="B3" s="3"/>
      <c r="C3" s="2" t="s">
        <v>50</v>
      </c>
      <c r="D3" s="2" t="s">
        <v>50</v>
      </c>
      <c r="E3" s="4" t="s">
        <v>50</v>
      </c>
      <c r="F3" s="2" t="s">
        <v>51</v>
      </c>
    </row>
    <row r="4" spans="1:6" x14ac:dyDescent="0.25">
      <c r="A4" s="5" t="s">
        <v>1</v>
      </c>
      <c r="B4" s="1"/>
      <c r="C4" s="6"/>
      <c r="D4" s="6" t="s">
        <v>1</v>
      </c>
      <c r="E4" s="6" t="s">
        <v>3</v>
      </c>
      <c r="F4" s="6"/>
    </row>
    <row r="5" spans="1:6" x14ac:dyDescent="0.25">
      <c r="A5" s="8"/>
      <c r="B5" s="9"/>
      <c r="C5" s="8" t="s">
        <v>2</v>
      </c>
      <c r="D5" s="80" t="s">
        <v>65</v>
      </c>
      <c r="E5" s="8" t="s">
        <v>4</v>
      </c>
      <c r="F5" s="8" t="s">
        <v>2</v>
      </c>
    </row>
    <row r="6" spans="1:6" x14ac:dyDescent="0.25">
      <c r="A6" s="13" t="s">
        <v>5</v>
      </c>
      <c r="C6" s="6" t="s">
        <v>6</v>
      </c>
      <c r="D6" s="6" t="s">
        <v>6</v>
      </c>
      <c r="E6" s="16" t="s">
        <v>6</v>
      </c>
      <c r="F6" s="6" t="s">
        <v>6</v>
      </c>
    </row>
    <row r="7" spans="1:6" x14ac:dyDescent="0.25">
      <c r="A7" s="17">
        <f>Detail!A41</f>
        <v>123501</v>
      </c>
      <c r="B7" s="65" t="s">
        <v>47</v>
      </c>
      <c r="C7" s="17">
        <f>Detail!H41</f>
        <v>109401</v>
      </c>
      <c r="D7" s="17">
        <f>Detail!I41</f>
        <v>58384.010000000009</v>
      </c>
      <c r="E7" s="17">
        <f>Detail!J41</f>
        <v>103674</v>
      </c>
      <c r="F7" s="17">
        <f>Detail!K41</f>
        <v>108549</v>
      </c>
    </row>
    <row r="8" spans="1:6" x14ac:dyDescent="0.25">
      <c r="A8" s="17">
        <f>Detail!A73</f>
        <v>23742</v>
      </c>
      <c r="B8" s="65" t="s">
        <v>34</v>
      </c>
      <c r="C8" s="17">
        <f>Detail!H73</f>
        <v>30573</v>
      </c>
      <c r="D8" s="17">
        <f>Detail!I73</f>
        <v>17071.04</v>
      </c>
      <c r="E8" s="17">
        <f>Detail!J73</f>
        <v>29180</v>
      </c>
      <c r="F8" s="17">
        <f>Detail!K73</f>
        <v>27178</v>
      </c>
    </row>
    <row r="9" spans="1:6" x14ac:dyDescent="0.25">
      <c r="A9" s="17">
        <f>Detail!A94</f>
        <v>7490</v>
      </c>
      <c r="B9" s="65" t="s">
        <v>42</v>
      </c>
      <c r="C9" s="17">
        <f>Detail!H94</f>
        <v>9336</v>
      </c>
      <c r="D9" s="17">
        <f>Detail!I94</f>
        <v>6200.68</v>
      </c>
      <c r="E9" s="17">
        <f>Detail!J94</f>
        <v>7856</v>
      </c>
      <c r="F9" s="17">
        <f>Detail!K94</f>
        <v>9407</v>
      </c>
    </row>
    <row r="10" spans="1:6" x14ac:dyDescent="0.25">
      <c r="A10" s="17">
        <f>Detail!A110</f>
        <v>1496</v>
      </c>
      <c r="B10" s="81" t="s">
        <v>48</v>
      </c>
      <c r="C10" s="17">
        <f>Detail!H110</f>
        <v>1000</v>
      </c>
      <c r="D10" s="17">
        <f>Detail!I110</f>
        <v>4408.1900000000005</v>
      </c>
      <c r="E10" s="17">
        <f>Detail!J110</f>
        <v>5406</v>
      </c>
      <c r="F10" s="17">
        <f>Detail!K110</f>
        <v>4500</v>
      </c>
    </row>
    <row r="11" spans="1:6" x14ac:dyDescent="0.25">
      <c r="A11" s="11">
        <f>Detail!A122</f>
        <v>-1000</v>
      </c>
      <c r="B11" s="43" t="s">
        <v>55</v>
      </c>
      <c r="C11" s="11">
        <f>Detail!H122</f>
        <v>45000</v>
      </c>
      <c r="D11" s="89">
        <f>Detail!I122</f>
        <v>18210.47</v>
      </c>
      <c r="E11" s="11">
        <f>Detail!J122</f>
        <v>15715</v>
      </c>
      <c r="F11" s="11">
        <f>Detail!K122</f>
        <v>68000</v>
      </c>
    </row>
    <row r="12" spans="1:6" x14ac:dyDescent="0.25">
      <c r="A12" s="87">
        <f>SUM(A7:A11)</f>
        <v>155229</v>
      </c>
      <c r="B12" s="88" t="s">
        <v>13</v>
      </c>
      <c r="C12" s="88">
        <f>SUM(C7:C11)</f>
        <v>195310</v>
      </c>
      <c r="D12" s="87">
        <f>SUM(D7:D11)</f>
        <v>104274.39000000001</v>
      </c>
      <c r="E12" s="87">
        <f>SUM(E7:E11)</f>
        <v>161831</v>
      </c>
      <c r="F12" s="87">
        <f>SUM(F7:F11)</f>
        <v>217634</v>
      </c>
    </row>
  </sheetData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&amp;CSTOURPORT-ON-SEVERN TOWN COUNCIL
PARKS COMMITTEE
BUDGET 2022/23
 -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23"/>
  <sheetViews>
    <sheetView tabSelected="1" zoomScale="85" zoomScaleNormal="85" workbookViewId="0">
      <selection activeCell="E6" sqref="E6"/>
    </sheetView>
  </sheetViews>
  <sheetFormatPr defaultRowHeight="15" x14ac:dyDescent="0.25"/>
  <cols>
    <col min="1" max="1" width="12.5703125" bestFit="1" customWidth="1"/>
    <col min="2" max="2" width="3.85546875" customWidth="1"/>
    <col min="3" max="3" width="3.42578125" customWidth="1"/>
    <col min="4" max="4" width="5.28515625" customWidth="1"/>
    <col min="5" max="5" width="11.28515625" customWidth="1"/>
    <col min="6" max="6" width="11.140625" customWidth="1"/>
    <col min="7" max="7" width="13" customWidth="1"/>
    <col min="8" max="8" width="12.42578125" customWidth="1"/>
    <col min="9" max="9" width="10.42578125" customWidth="1"/>
    <col min="10" max="10" width="11.7109375" bestFit="1" customWidth="1"/>
    <col min="11" max="11" width="13" customWidth="1"/>
  </cols>
  <sheetData>
    <row r="2" spans="1:11" x14ac:dyDescent="0.25">
      <c r="A2" s="2" t="s">
        <v>49</v>
      </c>
      <c r="B2" s="3"/>
      <c r="C2" s="3"/>
      <c r="D2" s="3"/>
      <c r="E2" s="3"/>
      <c r="F2" s="3"/>
      <c r="G2" s="3"/>
      <c r="H2" s="2" t="s">
        <v>50</v>
      </c>
      <c r="I2" s="2" t="s">
        <v>50</v>
      </c>
      <c r="J2" s="4" t="s">
        <v>50</v>
      </c>
      <c r="K2" s="2" t="s">
        <v>51</v>
      </c>
    </row>
    <row r="3" spans="1:11" x14ac:dyDescent="0.25">
      <c r="A3" s="5" t="s">
        <v>1</v>
      </c>
      <c r="B3" s="1"/>
      <c r="C3" s="1"/>
      <c r="D3" s="1"/>
      <c r="E3" s="1"/>
      <c r="F3" s="1"/>
      <c r="G3" s="1"/>
      <c r="H3" s="6"/>
      <c r="I3" s="6" t="s">
        <v>1</v>
      </c>
      <c r="J3" s="6" t="s">
        <v>3</v>
      </c>
      <c r="K3" s="6"/>
    </row>
    <row r="4" spans="1:11" x14ac:dyDescent="0.25">
      <c r="A4" s="8"/>
      <c r="B4" s="9"/>
      <c r="C4" s="9"/>
      <c r="D4" s="9"/>
      <c r="E4" s="9"/>
      <c r="F4" s="9"/>
      <c r="G4" s="10"/>
      <c r="H4" s="8" t="s">
        <v>2</v>
      </c>
      <c r="I4" s="80" t="s">
        <v>65</v>
      </c>
      <c r="J4" s="8" t="s">
        <v>4</v>
      </c>
      <c r="K4" s="8" t="s">
        <v>2</v>
      </c>
    </row>
    <row r="5" spans="1:11" x14ac:dyDescent="0.25">
      <c r="A5" s="13" t="s">
        <v>5</v>
      </c>
      <c r="B5" s="14" t="s">
        <v>15</v>
      </c>
      <c r="C5" s="15"/>
      <c r="D5" s="15"/>
      <c r="E5" s="15"/>
      <c r="F5" s="15"/>
      <c r="G5" s="15"/>
      <c r="H5" s="38" t="s">
        <v>6</v>
      </c>
      <c r="I5" s="38" t="s">
        <v>6</v>
      </c>
      <c r="J5" s="16" t="s">
        <v>6</v>
      </c>
      <c r="K5" s="6" t="s">
        <v>6</v>
      </c>
    </row>
    <row r="6" spans="1:11" x14ac:dyDescent="0.25">
      <c r="A6" s="17"/>
      <c r="B6" s="18"/>
      <c r="C6" s="18" t="s">
        <v>7</v>
      </c>
      <c r="D6" s="18"/>
      <c r="E6" s="18"/>
      <c r="F6" s="18"/>
      <c r="G6" s="18"/>
      <c r="H6" s="19"/>
      <c r="I6" s="20"/>
      <c r="K6" s="20"/>
    </row>
    <row r="7" spans="1:11" x14ac:dyDescent="0.25">
      <c r="A7" s="17"/>
      <c r="B7" s="39"/>
      <c r="C7" s="18"/>
      <c r="D7" s="18" t="s">
        <v>8</v>
      </c>
      <c r="E7" s="18"/>
      <c r="F7" s="18"/>
      <c r="G7" s="18"/>
      <c r="H7" s="19"/>
      <c r="I7" s="20"/>
      <c r="K7" s="20"/>
    </row>
    <row r="8" spans="1:11" x14ac:dyDescent="0.25">
      <c r="A8" s="11">
        <v>79014</v>
      </c>
      <c r="B8" s="40"/>
      <c r="C8" s="10"/>
      <c r="D8" s="10"/>
      <c r="E8" s="10" t="s">
        <v>14</v>
      </c>
      <c r="F8" s="10"/>
      <c r="G8" s="10"/>
      <c r="H8" s="41">
        <v>83499</v>
      </c>
      <c r="I8" s="11">
        <v>54138</v>
      </c>
      <c r="J8" s="11">
        <v>82017</v>
      </c>
      <c r="K8" s="11">
        <v>82397</v>
      </c>
    </row>
    <row r="9" spans="1:11" x14ac:dyDescent="0.25">
      <c r="A9" s="22"/>
      <c r="B9" s="18"/>
      <c r="C9" s="18"/>
      <c r="D9" s="18" t="s">
        <v>16</v>
      </c>
      <c r="E9" s="18"/>
      <c r="F9" s="18"/>
      <c r="G9" s="18"/>
      <c r="H9" s="20"/>
      <c r="I9" s="27"/>
      <c r="K9" s="20"/>
    </row>
    <row r="10" spans="1:11" x14ac:dyDescent="0.25">
      <c r="A10" s="11"/>
      <c r="B10" s="10"/>
      <c r="C10" s="10"/>
      <c r="D10" s="10"/>
      <c r="E10" s="10" t="s">
        <v>64</v>
      </c>
      <c r="F10" s="10"/>
      <c r="G10" s="10"/>
      <c r="H10" s="12"/>
      <c r="I10" s="24"/>
      <c r="J10" s="24"/>
      <c r="K10" s="11">
        <v>1500</v>
      </c>
    </row>
    <row r="11" spans="1:11" x14ac:dyDescent="0.25">
      <c r="A11" s="17"/>
      <c r="B11" s="18"/>
      <c r="C11" s="18"/>
      <c r="D11" s="18"/>
      <c r="E11" s="18"/>
      <c r="F11" s="18"/>
      <c r="G11" s="18"/>
      <c r="H11" s="20"/>
      <c r="I11" s="26"/>
      <c r="K11" s="20"/>
    </row>
    <row r="12" spans="1:11" x14ac:dyDescent="0.25">
      <c r="A12" s="11">
        <v>12636</v>
      </c>
      <c r="B12" s="10"/>
      <c r="C12" s="10"/>
      <c r="D12" s="10"/>
      <c r="E12" s="10" t="s">
        <v>17</v>
      </c>
      <c r="F12" s="10"/>
      <c r="G12" s="10"/>
      <c r="H12" s="11">
        <v>13000</v>
      </c>
      <c r="I12" s="11">
        <f>'[1](20) 19 sorted'!$F$171</f>
        <v>15874.550000000001</v>
      </c>
      <c r="J12" s="11">
        <v>13000</v>
      </c>
      <c r="K12" s="11">
        <v>13500</v>
      </c>
    </row>
    <row r="13" spans="1:11" x14ac:dyDescent="0.25">
      <c r="A13" s="22"/>
      <c r="B13" s="33"/>
      <c r="C13" s="18"/>
      <c r="D13" s="18"/>
      <c r="E13" s="18"/>
      <c r="F13" s="18"/>
      <c r="G13" s="26"/>
      <c r="H13" s="20"/>
      <c r="I13" s="22"/>
      <c r="K13" s="20"/>
    </row>
    <row r="14" spans="1:11" x14ac:dyDescent="0.25">
      <c r="A14" s="11">
        <v>403</v>
      </c>
      <c r="B14" s="29"/>
      <c r="C14" s="10"/>
      <c r="D14" s="10"/>
      <c r="E14" s="10" t="s">
        <v>18</v>
      </c>
      <c r="F14" s="10"/>
      <c r="G14" s="24"/>
      <c r="H14" s="12">
        <v>400</v>
      </c>
      <c r="I14" s="11">
        <f>'[1](20) 19 sorted'!$F$181</f>
        <v>117.25000000000003</v>
      </c>
      <c r="J14" s="29">
        <v>400</v>
      </c>
      <c r="K14" s="12">
        <v>500</v>
      </c>
    </row>
    <row r="15" spans="1:11" x14ac:dyDescent="0.25">
      <c r="A15" s="22"/>
      <c r="B15" s="33"/>
      <c r="C15" s="18"/>
      <c r="D15" s="18"/>
      <c r="E15" s="18"/>
      <c r="F15" s="18"/>
      <c r="G15" s="26"/>
      <c r="H15" s="20"/>
      <c r="I15" s="22"/>
      <c r="K15" s="20"/>
    </row>
    <row r="16" spans="1:11" x14ac:dyDescent="0.25">
      <c r="A16" s="11">
        <v>434</v>
      </c>
      <c r="B16" s="29"/>
      <c r="C16" s="10"/>
      <c r="D16" s="10"/>
      <c r="E16" s="10" t="s">
        <v>19</v>
      </c>
      <c r="F16" s="10"/>
      <c r="G16" s="24"/>
      <c r="H16" s="12">
        <v>440</v>
      </c>
      <c r="I16" s="11">
        <f>'[1](20) 19 sorted'!$F$183</f>
        <v>434.13</v>
      </c>
      <c r="J16" s="11">
        <v>434</v>
      </c>
      <c r="K16" s="12">
        <v>460</v>
      </c>
    </row>
    <row r="17" spans="1:11" x14ac:dyDescent="0.25">
      <c r="A17" s="22"/>
      <c r="B17" s="33"/>
      <c r="C17" s="18"/>
      <c r="D17" s="18"/>
      <c r="E17" s="18"/>
      <c r="F17" s="18"/>
      <c r="G17" s="26"/>
      <c r="H17" s="20"/>
      <c r="I17" s="22"/>
      <c r="K17" s="20"/>
    </row>
    <row r="18" spans="1:11" x14ac:dyDescent="0.25">
      <c r="A18" s="11">
        <v>102</v>
      </c>
      <c r="B18" s="29"/>
      <c r="C18" s="10"/>
      <c r="D18" s="10"/>
      <c r="E18" s="10" t="s">
        <v>20</v>
      </c>
      <c r="F18" s="10"/>
      <c r="G18" s="24"/>
      <c r="H18" s="12">
        <v>100</v>
      </c>
      <c r="I18" s="11">
        <f>'[1](20) 19 sorted'!$F$188</f>
        <v>40.64</v>
      </c>
      <c r="J18" s="29">
        <v>100</v>
      </c>
      <c r="K18" s="12">
        <v>100</v>
      </c>
    </row>
    <row r="19" spans="1:11" x14ac:dyDescent="0.25">
      <c r="A19" s="22"/>
      <c r="B19" s="33"/>
      <c r="C19" s="18"/>
      <c r="D19" s="18"/>
      <c r="E19" s="18"/>
      <c r="F19" s="18"/>
      <c r="G19" s="26"/>
      <c r="H19" s="20"/>
      <c r="I19" s="22"/>
      <c r="K19" s="20"/>
    </row>
    <row r="20" spans="1:11" x14ac:dyDescent="0.25">
      <c r="A20" s="11">
        <v>847</v>
      </c>
      <c r="B20" s="29"/>
      <c r="C20" s="10"/>
      <c r="D20" s="10"/>
      <c r="E20" s="10" t="s">
        <v>21</v>
      </c>
      <c r="F20" s="10"/>
      <c r="G20" s="24"/>
      <c r="H20" s="12">
        <v>600</v>
      </c>
      <c r="I20" s="11">
        <f>'[1](20) 19 sorted'!$F$192</f>
        <v>261.63</v>
      </c>
      <c r="J20" s="29">
        <v>600</v>
      </c>
      <c r="K20" s="12">
        <v>600</v>
      </c>
    </row>
    <row r="21" spans="1:11" x14ac:dyDescent="0.25">
      <c r="A21" s="22"/>
      <c r="B21" s="33"/>
      <c r="C21" s="18"/>
      <c r="D21" s="18"/>
      <c r="E21" s="18"/>
      <c r="F21" s="18"/>
      <c r="G21" s="26"/>
      <c r="H21" s="20"/>
      <c r="I21" s="22"/>
      <c r="K21" s="20"/>
    </row>
    <row r="22" spans="1:11" x14ac:dyDescent="0.25">
      <c r="A22" s="11">
        <v>60</v>
      </c>
      <c r="B22" s="29"/>
      <c r="C22" s="10"/>
      <c r="D22" s="10"/>
      <c r="E22" s="10" t="s">
        <v>22</v>
      </c>
      <c r="F22" s="10"/>
      <c r="G22" s="24"/>
      <c r="H22" s="12">
        <v>100</v>
      </c>
      <c r="I22" s="11"/>
      <c r="J22" s="29">
        <v>100</v>
      </c>
      <c r="K22" s="12">
        <v>100</v>
      </c>
    </row>
    <row r="23" spans="1:11" x14ac:dyDescent="0.25">
      <c r="A23" s="22"/>
      <c r="B23" s="33"/>
      <c r="C23" s="18"/>
      <c r="D23" s="18" t="s">
        <v>23</v>
      </c>
      <c r="E23" s="18"/>
      <c r="F23" s="18"/>
      <c r="G23" s="26"/>
      <c r="H23" s="20"/>
      <c r="I23" s="22"/>
      <c r="K23" s="20"/>
    </row>
    <row r="24" spans="1:11" x14ac:dyDescent="0.25">
      <c r="A24" s="17">
        <v>17975</v>
      </c>
      <c r="B24" s="33"/>
      <c r="C24" s="18"/>
      <c r="D24" s="18"/>
      <c r="E24" s="18" t="s">
        <v>24</v>
      </c>
      <c r="F24" s="18"/>
      <c r="G24" s="26"/>
      <c r="H24" s="11">
        <v>2500</v>
      </c>
      <c r="I24" s="17">
        <f>'[1](20) 19 sorted'!$F$200</f>
        <v>938.9799999999999</v>
      </c>
      <c r="J24" s="11">
        <v>2500</v>
      </c>
      <c r="K24" s="11">
        <v>2500</v>
      </c>
    </row>
    <row r="25" spans="1:11" x14ac:dyDescent="0.25">
      <c r="A25" s="22"/>
      <c r="B25" s="15"/>
      <c r="C25" s="15"/>
      <c r="D25" s="15"/>
      <c r="E25" s="15"/>
      <c r="F25" s="15"/>
      <c r="G25" s="15"/>
      <c r="H25" s="20"/>
      <c r="I25" s="22"/>
      <c r="K25" s="20"/>
    </row>
    <row r="26" spans="1:11" x14ac:dyDescent="0.25">
      <c r="A26" s="11">
        <v>1800</v>
      </c>
      <c r="B26" s="29"/>
      <c r="C26" s="10"/>
      <c r="D26" s="10"/>
      <c r="E26" s="49" t="s">
        <v>25</v>
      </c>
      <c r="F26" s="10"/>
      <c r="G26" s="24"/>
      <c r="H26" s="11">
        <v>1800</v>
      </c>
      <c r="I26" s="8">
        <f>'[1](20) 19 sorted'!$F$202+'[1](20) 19 sorted'!$F$210</f>
        <v>-2472.1999999999998</v>
      </c>
      <c r="J26" s="30">
        <v>-672</v>
      </c>
      <c r="K26" s="11">
        <v>1800</v>
      </c>
    </row>
    <row r="27" spans="1:11" x14ac:dyDescent="0.25">
      <c r="A27" s="22"/>
      <c r="B27" s="33"/>
      <c r="C27" s="18"/>
      <c r="D27" s="18" t="s">
        <v>9</v>
      </c>
      <c r="E27" s="18"/>
      <c r="F27" s="18"/>
      <c r="G27" s="26"/>
      <c r="H27" s="20"/>
      <c r="I27" s="22"/>
      <c r="K27" s="20"/>
    </row>
    <row r="28" spans="1:11" x14ac:dyDescent="0.25">
      <c r="A28" s="17">
        <v>7048</v>
      </c>
      <c r="B28" s="33"/>
      <c r="C28" s="18"/>
      <c r="D28" s="18"/>
      <c r="E28" s="18" t="s">
        <v>26</v>
      </c>
      <c r="F28" s="18"/>
      <c r="G28" s="26"/>
      <c r="H28" s="11">
        <v>2200</v>
      </c>
      <c r="I28" s="11">
        <f>'[1](20) 19 sorted'!$F$204</f>
        <v>116</v>
      </c>
      <c r="J28" s="30">
        <v>1000</v>
      </c>
      <c r="K28" s="11">
        <v>2200</v>
      </c>
    </row>
    <row r="29" spans="1:11" x14ac:dyDescent="0.25">
      <c r="A29" s="22"/>
      <c r="B29" s="15"/>
      <c r="C29" s="15"/>
      <c r="D29" s="15"/>
      <c r="E29" s="15"/>
      <c r="F29" s="15"/>
      <c r="G29" s="15"/>
      <c r="H29" s="20"/>
      <c r="I29" s="28"/>
      <c r="J29" s="84"/>
      <c r="K29" s="20"/>
    </row>
    <row r="30" spans="1:11" x14ac:dyDescent="0.25">
      <c r="A30" s="11"/>
      <c r="B30" s="29"/>
      <c r="C30" s="10"/>
      <c r="D30" s="10"/>
      <c r="E30" s="43" t="s">
        <v>27</v>
      </c>
      <c r="F30" s="10"/>
      <c r="G30" s="24"/>
      <c r="H30" s="41">
        <v>1000</v>
      </c>
      <c r="I30" s="44"/>
      <c r="J30" s="41">
        <v>0</v>
      </c>
      <c r="K30" s="41">
        <v>1000</v>
      </c>
    </row>
    <row r="31" spans="1:11" x14ac:dyDescent="0.25">
      <c r="A31" s="52">
        <v>3820</v>
      </c>
      <c r="B31" s="29"/>
      <c r="C31" s="10"/>
      <c r="D31" s="10"/>
      <c r="E31" s="10" t="s">
        <v>28</v>
      </c>
      <c r="F31" s="10"/>
      <c r="G31" s="10"/>
      <c r="H31" s="82">
        <v>3820</v>
      </c>
      <c r="I31" s="41">
        <f>'[1](20) 19 sorted'!$F$206</f>
        <v>-11460</v>
      </c>
      <c r="J31" s="41">
        <v>4000</v>
      </c>
      <c r="K31" s="41">
        <v>4000</v>
      </c>
    </row>
    <row r="32" spans="1:11" x14ac:dyDescent="0.25">
      <c r="A32" s="52">
        <v>320</v>
      </c>
      <c r="B32" s="29"/>
      <c r="C32" s="10"/>
      <c r="D32" s="10"/>
      <c r="E32" s="10" t="s">
        <v>54</v>
      </c>
      <c r="F32" s="10"/>
      <c r="G32" s="10"/>
      <c r="H32" s="41">
        <v>500</v>
      </c>
      <c r="I32" s="51"/>
      <c r="J32" s="41">
        <v>500</v>
      </c>
      <c r="K32" s="41">
        <v>500</v>
      </c>
    </row>
    <row r="33" spans="1:11" x14ac:dyDescent="0.25">
      <c r="A33" s="52"/>
      <c r="B33" s="29"/>
      <c r="C33" s="10"/>
      <c r="D33" s="10"/>
      <c r="E33" s="10" t="s">
        <v>58</v>
      </c>
      <c r="F33" s="10"/>
      <c r="G33" s="10"/>
      <c r="H33" s="90"/>
      <c r="I33" s="51">
        <f>'[1](20) 19 sorted'!$F$208</f>
        <v>520</v>
      </c>
      <c r="J33" s="90">
        <v>520</v>
      </c>
      <c r="K33" s="90">
        <v>550</v>
      </c>
    </row>
    <row r="34" spans="1:11" x14ac:dyDescent="0.25">
      <c r="A34" s="11"/>
      <c r="B34" s="29"/>
      <c r="C34" s="10"/>
      <c r="D34" s="10"/>
      <c r="E34" s="43" t="s">
        <v>29</v>
      </c>
      <c r="F34" s="10"/>
      <c r="G34" s="10"/>
      <c r="H34" s="85"/>
      <c r="I34" s="51"/>
      <c r="J34" s="85"/>
      <c r="K34" s="85"/>
    </row>
    <row r="35" spans="1:11" x14ac:dyDescent="0.25">
      <c r="A35" s="53">
        <f>SUM(A7:A34)</f>
        <v>124459</v>
      </c>
      <c r="B35" s="54"/>
      <c r="C35" s="32"/>
      <c r="D35" s="32"/>
      <c r="E35" s="32"/>
      <c r="F35" s="32" t="s">
        <v>11</v>
      </c>
      <c r="G35" s="32"/>
      <c r="H35" s="55">
        <f>SUM(H8:H34)</f>
        <v>109959</v>
      </c>
      <c r="I35" s="55">
        <f>SUM(I8:I34)</f>
        <v>58508.98000000001</v>
      </c>
      <c r="J35" s="55">
        <f>SUM(J8:J34)</f>
        <v>104499</v>
      </c>
      <c r="K35" s="55">
        <f>SUM(K8:K34)</f>
        <v>111707</v>
      </c>
    </row>
    <row r="36" spans="1:11" x14ac:dyDescent="0.25">
      <c r="A36" s="22"/>
      <c r="B36" s="18"/>
      <c r="C36" s="18" t="s">
        <v>30</v>
      </c>
      <c r="D36" s="18"/>
      <c r="E36" s="18"/>
      <c r="F36" s="18"/>
      <c r="G36" s="18"/>
      <c r="H36" s="19"/>
      <c r="I36" s="26"/>
      <c r="K36" s="20"/>
    </row>
    <row r="37" spans="1:11" x14ac:dyDescent="0.25">
      <c r="A37" s="11">
        <v>-400</v>
      </c>
      <c r="B37" s="10"/>
      <c r="C37" s="10"/>
      <c r="D37" s="10"/>
      <c r="E37" s="10" t="s">
        <v>66</v>
      </c>
      <c r="F37" s="10"/>
      <c r="G37" s="10"/>
      <c r="H37" s="12">
        <v>0</v>
      </c>
      <c r="I37" s="11">
        <f>'[1](20) 19 sorted'!$F$212+'[1](20) 19 sorted'!$F$213</f>
        <v>-116.66</v>
      </c>
      <c r="J37" s="12">
        <v>-267</v>
      </c>
      <c r="K37" s="12">
        <v>-2600</v>
      </c>
    </row>
    <row r="38" spans="1:11" x14ac:dyDescent="0.25">
      <c r="A38" s="56">
        <v>-500</v>
      </c>
      <c r="B38" s="29"/>
      <c r="C38" s="10"/>
      <c r="D38" s="10"/>
      <c r="E38" s="10" t="s">
        <v>31</v>
      </c>
      <c r="F38" s="10"/>
      <c r="G38" s="10"/>
      <c r="H38" s="82">
        <v>-500</v>
      </c>
      <c r="I38" s="56">
        <f>'[1](20) 19 sorted'!$F$211+'[1](20) 19 sorted'!$F$214</f>
        <v>0</v>
      </c>
      <c r="J38" s="82">
        <v>-500</v>
      </c>
      <c r="K38" s="82">
        <v>-500</v>
      </c>
    </row>
    <row r="39" spans="1:11" x14ac:dyDescent="0.25">
      <c r="A39" s="56">
        <v>-58</v>
      </c>
      <c r="B39" s="29"/>
      <c r="C39" s="10"/>
      <c r="D39" s="10"/>
      <c r="E39" s="10" t="s">
        <v>32</v>
      </c>
      <c r="F39" s="10"/>
      <c r="G39" s="10"/>
      <c r="H39" s="20">
        <v>-58</v>
      </c>
      <c r="I39" s="56">
        <f>'[1](20) 19 sorted'!$F$209</f>
        <v>-8.31</v>
      </c>
      <c r="J39" s="20">
        <v>-58</v>
      </c>
      <c r="K39" s="20">
        <v>-58</v>
      </c>
    </row>
    <row r="40" spans="1:11" x14ac:dyDescent="0.25">
      <c r="A40" s="57">
        <f>SUM(A37:A39)</f>
        <v>-958</v>
      </c>
      <c r="B40" s="54"/>
      <c r="C40" s="32"/>
      <c r="D40" s="32"/>
      <c r="E40" s="32"/>
      <c r="F40" s="32" t="s">
        <v>33</v>
      </c>
      <c r="G40" s="58"/>
      <c r="H40" s="57">
        <f>SUM(H37:H39)</f>
        <v>-558</v>
      </c>
      <c r="I40" s="57">
        <f>SUM(I37:I39)</f>
        <v>-124.97</v>
      </c>
      <c r="J40" s="57">
        <f>SUM(J37:J39)</f>
        <v>-825</v>
      </c>
      <c r="K40" s="57">
        <f>SUM(K37:K39)</f>
        <v>-3158</v>
      </c>
    </row>
    <row r="41" spans="1:11" ht="15.75" thickBot="1" x14ac:dyDescent="0.3">
      <c r="A41" s="34">
        <f>SUM(A35+A40)</f>
        <v>123501</v>
      </c>
      <c r="B41" s="59"/>
      <c r="C41" s="35"/>
      <c r="D41" s="35"/>
      <c r="E41" s="36" t="s">
        <v>13</v>
      </c>
      <c r="F41" s="35"/>
      <c r="G41" s="35"/>
      <c r="H41" s="34">
        <f>SUM(H35+H40)</f>
        <v>109401</v>
      </c>
      <c r="I41" s="34">
        <f>SUM(I35+I40)</f>
        <v>58384.010000000009</v>
      </c>
      <c r="J41" s="34">
        <f>SUM(J35+J40)</f>
        <v>103674</v>
      </c>
      <c r="K41" s="34">
        <f>SUM(K35+K40)</f>
        <v>108549</v>
      </c>
    </row>
    <row r="42" spans="1:11" ht="15.75" thickTop="1" x14ac:dyDescent="0.25"/>
    <row r="43" spans="1:11" x14ac:dyDescent="0.25">
      <c r="A43" s="7"/>
      <c r="B43" s="39"/>
      <c r="C43" s="18"/>
      <c r="D43" s="18"/>
      <c r="E43" s="18"/>
      <c r="F43" s="18"/>
      <c r="G43" s="18"/>
      <c r="H43" s="61"/>
      <c r="I43" s="18"/>
    </row>
    <row r="44" spans="1:11" x14ac:dyDescent="0.25">
      <c r="A44" s="2" t="s">
        <v>49</v>
      </c>
      <c r="B44" s="3"/>
      <c r="C44" s="3"/>
      <c r="D44" s="3"/>
      <c r="E44" s="3"/>
      <c r="F44" s="3"/>
      <c r="G44" s="3"/>
      <c r="H44" s="2" t="s">
        <v>50</v>
      </c>
      <c r="I44" s="2" t="s">
        <v>50</v>
      </c>
      <c r="J44" s="4" t="s">
        <v>50</v>
      </c>
      <c r="K44" s="2" t="s">
        <v>51</v>
      </c>
    </row>
    <row r="45" spans="1:11" x14ac:dyDescent="0.25">
      <c r="A45" s="5" t="s">
        <v>1</v>
      </c>
      <c r="B45" s="1"/>
      <c r="C45" s="1"/>
      <c r="D45" s="1"/>
      <c r="E45" s="1"/>
      <c r="F45" s="1"/>
      <c r="G45" s="1"/>
      <c r="H45" s="6"/>
      <c r="I45" s="6" t="s">
        <v>1</v>
      </c>
      <c r="J45" s="6" t="s">
        <v>3</v>
      </c>
      <c r="K45" s="6"/>
    </row>
    <row r="46" spans="1:11" x14ac:dyDescent="0.25">
      <c r="A46" s="8"/>
      <c r="B46" s="9"/>
      <c r="C46" s="9"/>
      <c r="D46" s="9"/>
      <c r="E46" s="9"/>
      <c r="F46" s="9"/>
      <c r="G46" s="10"/>
      <c r="H46" s="8" t="s">
        <v>2</v>
      </c>
      <c r="I46" s="80" t="s">
        <v>65</v>
      </c>
      <c r="J46" s="8" t="s">
        <v>4</v>
      </c>
      <c r="K46" s="8" t="s">
        <v>2</v>
      </c>
    </row>
    <row r="47" spans="1:11" x14ac:dyDescent="0.25">
      <c r="A47" s="13" t="s">
        <v>5</v>
      </c>
      <c r="B47" s="14" t="s">
        <v>34</v>
      </c>
      <c r="C47" s="15"/>
      <c r="D47" s="15"/>
      <c r="E47" s="15"/>
      <c r="F47" s="15"/>
      <c r="G47" s="15"/>
      <c r="H47" s="38" t="s">
        <v>6</v>
      </c>
      <c r="I47" s="38" t="s">
        <v>6</v>
      </c>
      <c r="J47" s="16" t="s">
        <v>6</v>
      </c>
      <c r="K47" s="6" t="s">
        <v>6</v>
      </c>
    </row>
    <row r="48" spans="1:11" x14ac:dyDescent="0.25">
      <c r="A48" s="17"/>
      <c r="B48" s="39"/>
      <c r="C48" s="18" t="s">
        <v>7</v>
      </c>
      <c r="D48" s="18"/>
      <c r="E48" s="18"/>
      <c r="F48" s="18"/>
      <c r="G48" s="18"/>
      <c r="H48" s="6"/>
      <c r="I48" s="20"/>
      <c r="K48" s="20"/>
    </row>
    <row r="49" spans="1:11" x14ac:dyDescent="0.25">
      <c r="A49" s="17"/>
      <c r="B49" s="39"/>
      <c r="C49" s="18"/>
      <c r="D49" s="18" t="s">
        <v>8</v>
      </c>
      <c r="E49" s="18"/>
      <c r="F49" s="18"/>
      <c r="G49" s="18"/>
      <c r="H49" s="6"/>
      <c r="I49" s="20"/>
      <c r="K49" s="20"/>
    </row>
    <row r="50" spans="1:11" x14ac:dyDescent="0.25">
      <c r="A50" s="11">
        <v>69905</v>
      </c>
      <c r="B50" s="40"/>
      <c r="C50" s="10"/>
      <c r="D50" s="10"/>
      <c r="E50" s="10" t="s">
        <v>14</v>
      </c>
      <c r="F50" s="10"/>
      <c r="G50" s="10"/>
      <c r="H50" s="41">
        <v>73873</v>
      </c>
      <c r="I50" s="11">
        <v>47897</v>
      </c>
      <c r="J50" s="11">
        <v>72562</v>
      </c>
      <c r="K50" s="11">
        <v>72898</v>
      </c>
    </row>
    <row r="51" spans="1:11" x14ac:dyDescent="0.25">
      <c r="A51" s="22"/>
      <c r="B51" s="18"/>
      <c r="C51" s="18"/>
      <c r="D51" s="18" t="s">
        <v>16</v>
      </c>
      <c r="E51" s="18"/>
      <c r="F51" s="18"/>
      <c r="G51" s="18"/>
      <c r="H51" s="20"/>
      <c r="I51" s="20"/>
      <c r="K51" s="20"/>
    </row>
    <row r="52" spans="1:11" x14ac:dyDescent="0.25">
      <c r="A52" s="11">
        <v>296</v>
      </c>
      <c r="B52" s="10"/>
      <c r="C52" s="10"/>
      <c r="D52" s="10"/>
      <c r="E52" s="10" t="s">
        <v>18</v>
      </c>
      <c r="F52" s="10"/>
      <c r="G52" s="10"/>
      <c r="H52" s="12">
        <v>500</v>
      </c>
      <c r="I52" s="41">
        <f>'[1](20) 19 sorted'!$F$226</f>
        <v>369.93999999999994</v>
      </c>
      <c r="J52" s="29">
        <v>500</v>
      </c>
      <c r="K52" s="12">
        <v>600</v>
      </c>
    </row>
    <row r="53" spans="1:11" x14ac:dyDescent="0.25">
      <c r="A53" s="22"/>
      <c r="B53" s="15"/>
      <c r="C53" s="15"/>
      <c r="D53" s="15"/>
      <c r="E53" s="15"/>
      <c r="F53" s="15"/>
      <c r="G53" s="15"/>
      <c r="H53" s="20"/>
      <c r="I53" s="42"/>
      <c r="K53" s="20"/>
    </row>
    <row r="54" spans="1:11" x14ac:dyDescent="0.25">
      <c r="A54" s="17"/>
      <c r="B54" s="18"/>
      <c r="C54" s="18"/>
      <c r="D54" s="18"/>
      <c r="E54" s="18" t="s">
        <v>59</v>
      </c>
      <c r="F54" s="18"/>
      <c r="G54" s="18"/>
      <c r="H54" s="20"/>
      <c r="I54" s="19">
        <f>'[1](20) 19 sorted'!$F$265</f>
        <v>948.1</v>
      </c>
      <c r="J54">
        <v>948</v>
      </c>
      <c r="K54" s="20">
        <v>980</v>
      </c>
    </row>
    <row r="55" spans="1:11" x14ac:dyDescent="0.25">
      <c r="A55" s="17"/>
      <c r="B55" s="18"/>
      <c r="C55" s="18"/>
      <c r="D55" s="18"/>
      <c r="E55" s="18"/>
      <c r="F55" s="18"/>
      <c r="G55" s="18"/>
      <c r="H55" s="20"/>
      <c r="I55" s="19"/>
      <c r="K55" s="20"/>
    </row>
    <row r="56" spans="1:11" x14ac:dyDescent="0.25">
      <c r="A56" s="11">
        <v>775</v>
      </c>
      <c r="B56" s="10"/>
      <c r="C56" s="10"/>
      <c r="D56" s="10"/>
      <c r="E56" s="10" t="s">
        <v>35</v>
      </c>
      <c r="F56" s="10"/>
      <c r="G56" s="10"/>
      <c r="H56" s="11">
        <v>800</v>
      </c>
      <c r="I56" s="11">
        <f>'[1](20) 19 sorted'!$F$228</f>
        <v>775</v>
      </c>
      <c r="J56" s="11">
        <v>775</v>
      </c>
      <c r="K56" s="11">
        <v>800</v>
      </c>
    </row>
    <row r="57" spans="1:11" x14ac:dyDescent="0.25">
      <c r="A57" s="22"/>
      <c r="B57" s="18"/>
      <c r="C57" s="18"/>
      <c r="D57" s="18" t="s">
        <v>23</v>
      </c>
      <c r="E57" s="18"/>
      <c r="F57" s="18"/>
      <c r="G57" s="18"/>
      <c r="H57" s="20"/>
      <c r="I57" s="19"/>
      <c r="K57" s="20"/>
    </row>
    <row r="58" spans="1:11" x14ac:dyDescent="0.25">
      <c r="A58" s="11">
        <v>556</v>
      </c>
      <c r="B58" s="10"/>
      <c r="C58" s="10"/>
      <c r="D58" s="10"/>
      <c r="E58" s="10" t="s">
        <v>24</v>
      </c>
      <c r="F58" s="10"/>
      <c r="G58" s="10"/>
      <c r="H58" s="12">
        <v>500</v>
      </c>
      <c r="I58" s="41"/>
      <c r="J58" s="29">
        <v>500</v>
      </c>
      <c r="K58" s="12">
        <v>500</v>
      </c>
    </row>
    <row r="59" spans="1:11" x14ac:dyDescent="0.25">
      <c r="A59" s="23"/>
      <c r="B59" s="18"/>
      <c r="C59" s="18"/>
      <c r="D59" s="18" t="s">
        <v>9</v>
      </c>
      <c r="E59" s="18"/>
      <c r="F59" s="18"/>
      <c r="G59" s="18"/>
      <c r="H59" s="20"/>
      <c r="I59" s="19"/>
      <c r="K59" s="20"/>
    </row>
    <row r="60" spans="1:11" x14ac:dyDescent="0.25">
      <c r="A60" s="11">
        <v>7660</v>
      </c>
      <c r="B60" s="29"/>
      <c r="C60" s="10"/>
      <c r="D60" s="10"/>
      <c r="E60" s="10" t="s">
        <v>36</v>
      </c>
      <c r="F60" s="10"/>
      <c r="G60" s="10"/>
      <c r="H60" s="41">
        <v>7500</v>
      </c>
      <c r="I60" s="41">
        <f>'[1](20) 19 sorted'!$F$241</f>
        <v>4700</v>
      </c>
      <c r="J60" s="41">
        <v>8500</v>
      </c>
      <c r="K60" s="41">
        <v>9000</v>
      </c>
    </row>
    <row r="61" spans="1:11" x14ac:dyDescent="0.25">
      <c r="A61" s="17"/>
      <c r="B61" s="18"/>
      <c r="C61" s="18"/>
      <c r="D61" s="18"/>
      <c r="E61" s="18"/>
      <c r="F61" s="18"/>
      <c r="G61" s="18"/>
      <c r="H61" s="20"/>
      <c r="I61" s="19"/>
      <c r="K61" s="20"/>
    </row>
    <row r="62" spans="1:11" x14ac:dyDescent="0.25">
      <c r="A62" s="11">
        <v>318</v>
      </c>
      <c r="B62" s="10"/>
      <c r="C62" s="10"/>
      <c r="D62" s="10"/>
      <c r="E62" s="10" t="s">
        <v>37</v>
      </c>
      <c r="F62" s="10"/>
      <c r="G62" s="10"/>
      <c r="H62" s="12">
        <v>300</v>
      </c>
      <c r="I62" s="11"/>
      <c r="J62" s="29">
        <v>300</v>
      </c>
      <c r="K62" s="12">
        <v>300</v>
      </c>
    </row>
    <row r="63" spans="1:11" x14ac:dyDescent="0.25">
      <c r="A63" s="17"/>
      <c r="B63" s="18"/>
      <c r="C63" s="18"/>
      <c r="D63" s="18"/>
      <c r="E63" s="18"/>
      <c r="F63" s="18"/>
      <c r="G63" s="18"/>
      <c r="H63" s="20"/>
      <c r="I63" s="19"/>
      <c r="K63" s="20"/>
    </row>
    <row r="64" spans="1:11" x14ac:dyDescent="0.25">
      <c r="A64" s="11">
        <v>95</v>
      </c>
      <c r="B64" s="10"/>
      <c r="C64" s="10"/>
      <c r="D64" s="10"/>
      <c r="E64" s="10" t="s">
        <v>38</v>
      </c>
      <c r="F64" s="10"/>
      <c r="G64" s="10"/>
      <c r="H64" s="12">
        <v>100</v>
      </c>
      <c r="I64" s="41">
        <f>'[1](20) 19 sorted'!$F$230</f>
        <v>95</v>
      </c>
      <c r="J64" s="29">
        <v>95</v>
      </c>
      <c r="K64" s="12">
        <v>100</v>
      </c>
    </row>
    <row r="65" spans="1:11" x14ac:dyDescent="0.25">
      <c r="A65" s="38"/>
      <c r="B65" s="18"/>
      <c r="C65" s="18"/>
      <c r="D65" s="18"/>
      <c r="E65" s="18"/>
      <c r="F65" s="18"/>
      <c r="G65" s="18"/>
      <c r="H65" s="20"/>
      <c r="I65" s="19"/>
      <c r="K65" s="20"/>
    </row>
    <row r="66" spans="1:11" x14ac:dyDescent="0.25">
      <c r="A66" s="11">
        <v>107</v>
      </c>
      <c r="B66" s="10"/>
      <c r="C66" s="10"/>
      <c r="D66" s="10"/>
      <c r="E66" s="49" t="s">
        <v>39</v>
      </c>
      <c r="F66" s="10"/>
      <c r="G66" s="10"/>
      <c r="H66" s="41">
        <v>0</v>
      </c>
      <c r="I66" s="11"/>
      <c r="J66" s="11"/>
      <c r="K66" s="41"/>
    </row>
    <row r="67" spans="1:11" x14ac:dyDescent="0.25">
      <c r="A67" s="62">
        <f>SUM(A50:A66)</f>
        <v>79712</v>
      </c>
      <c r="B67" s="32"/>
      <c r="C67" s="32"/>
      <c r="D67" s="32"/>
      <c r="E67" s="32"/>
      <c r="F67" s="32" t="s">
        <v>11</v>
      </c>
      <c r="G67" s="32"/>
      <c r="H67" s="55">
        <f>SUM(H50:H66)</f>
        <v>83573</v>
      </c>
      <c r="I67" s="55">
        <f>SUM(I50:I66)</f>
        <v>54785.04</v>
      </c>
      <c r="J67" s="55">
        <f t="shared" ref="J67:K67" si="0">SUM(J50:J66)</f>
        <v>84180</v>
      </c>
      <c r="K67" s="55">
        <f t="shared" si="0"/>
        <v>85178</v>
      </c>
    </row>
    <row r="68" spans="1:11" x14ac:dyDescent="0.25">
      <c r="A68" s="22"/>
      <c r="B68" s="18"/>
      <c r="C68" s="18" t="s">
        <v>12</v>
      </c>
      <c r="D68" s="18"/>
      <c r="E68" s="18"/>
      <c r="F68" s="18"/>
      <c r="G68" s="18"/>
      <c r="H68" s="19"/>
      <c r="I68" s="20"/>
      <c r="K68" s="20"/>
    </row>
    <row r="69" spans="1:11" x14ac:dyDescent="0.25">
      <c r="A69" s="17"/>
      <c r="B69" s="18"/>
      <c r="C69" s="18"/>
      <c r="D69" s="18" t="s">
        <v>40</v>
      </c>
      <c r="E69" s="18"/>
      <c r="F69" s="18"/>
      <c r="G69" s="18"/>
      <c r="H69" s="19"/>
      <c r="I69" s="26"/>
      <c r="K69" s="20"/>
    </row>
    <row r="70" spans="1:11" x14ac:dyDescent="0.25">
      <c r="A70" s="45">
        <v>-55970</v>
      </c>
      <c r="B70" s="10"/>
      <c r="C70" s="10"/>
      <c r="D70" s="10"/>
      <c r="E70" s="10" t="s">
        <v>41</v>
      </c>
      <c r="F70" s="10"/>
      <c r="G70" s="10"/>
      <c r="H70" s="41">
        <v>-53000</v>
      </c>
      <c r="I70" s="41">
        <f>'[1](20) 19 sorted'!$F$263</f>
        <v>-37714</v>
      </c>
      <c r="J70" s="41">
        <f>-'[2]Cemetery income'!$B$11</f>
        <v>-55000</v>
      </c>
      <c r="K70" s="41">
        <f>-'[2]Cemetery income'!$B$17</f>
        <v>-58000</v>
      </c>
    </row>
    <row r="71" spans="1:11" x14ac:dyDescent="0.25">
      <c r="A71" s="45"/>
      <c r="B71" s="10"/>
      <c r="C71" s="10"/>
      <c r="D71" s="10"/>
      <c r="E71" s="10" t="s">
        <v>53</v>
      </c>
      <c r="F71" s="10"/>
      <c r="G71" s="10"/>
      <c r="H71" s="41"/>
      <c r="I71" s="41"/>
      <c r="J71" s="41"/>
      <c r="K71" s="41"/>
    </row>
    <row r="72" spans="1:11" x14ac:dyDescent="0.25">
      <c r="A72" s="62">
        <f>SUM(A69:A71)</f>
        <v>-55970</v>
      </c>
      <c r="B72" s="54"/>
      <c r="C72" s="32"/>
      <c r="D72" s="32"/>
      <c r="E72" s="32"/>
      <c r="F72" s="32" t="s">
        <v>33</v>
      </c>
      <c r="G72" s="32"/>
      <c r="H72" s="62">
        <f t="shared" ref="H72:K72" si="1">SUM(H69:H71)</f>
        <v>-53000</v>
      </c>
      <c r="I72" s="62">
        <f t="shared" si="1"/>
        <v>-37714</v>
      </c>
      <c r="J72" s="62">
        <f t="shared" si="1"/>
        <v>-55000</v>
      </c>
      <c r="K72" s="62">
        <f t="shared" si="1"/>
        <v>-58000</v>
      </c>
    </row>
    <row r="73" spans="1:11" ht="15.75" thickBot="1" x14ac:dyDescent="0.3">
      <c r="A73" s="63">
        <f>SUM(A67+A72)</f>
        <v>23742</v>
      </c>
      <c r="B73" s="59"/>
      <c r="C73" s="35"/>
      <c r="D73" s="35"/>
      <c r="E73" s="36" t="s">
        <v>13</v>
      </c>
      <c r="F73" s="35"/>
      <c r="G73" s="35"/>
      <c r="H73" s="34">
        <f>SUM(H72+H67)</f>
        <v>30573</v>
      </c>
      <c r="I73" s="34">
        <f>SUM(I72+I67)</f>
        <v>17071.04</v>
      </c>
      <c r="J73" s="34">
        <f>SUM(J72+J67)</f>
        <v>29180</v>
      </c>
      <c r="K73" s="34">
        <f>SUM(K72+K67)</f>
        <v>27178</v>
      </c>
    </row>
    <row r="74" spans="1:11" ht="15.75" thickTop="1" x14ac:dyDescent="0.25">
      <c r="A74" s="60"/>
      <c r="B74" s="39"/>
      <c r="C74" s="18"/>
      <c r="D74" s="18"/>
      <c r="E74" s="18"/>
      <c r="F74" s="18"/>
      <c r="G74" s="18"/>
      <c r="H74" s="18"/>
      <c r="I74" s="18"/>
    </row>
    <row r="75" spans="1:11" x14ac:dyDescent="0.25">
      <c r="A75" s="60"/>
      <c r="B75" s="39"/>
      <c r="C75" s="18"/>
      <c r="D75" s="18"/>
      <c r="E75" s="18"/>
      <c r="F75" s="18"/>
      <c r="G75" s="18"/>
      <c r="H75" s="61"/>
    </row>
    <row r="76" spans="1:11" x14ac:dyDescent="0.25">
      <c r="A76" s="2" t="s">
        <v>49</v>
      </c>
      <c r="B76" s="3"/>
      <c r="C76" s="3"/>
      <c r="D76" s="3"/>
      <c r="E76" s="3"/>
      <c r="F76" s="3"/>
      <c r="G76" s="3"/>
      <c r="H76" s="2" t="s">
        <v>50</v>
      </c>
      <c r="I76" s="2" t="s">
        <v>50</v>
      </c>
      <c r="J76" s="4" t="s">
        <v>50</v>
      </c>
      <c r="K76" s="2" t="s">
        <v>51</v>
      </c>
    </row>
    <row r="77" spans="1:11" x14ac:dyDescent="0.25">
      <c r="A77" s="5" t="s">
        <v>1</v>
      </c>
      <c r="B77" s="1"/>
      <c r="C77" s="1"/>
      <c r="D77" s="1"/>
      <c r="E77" s="1"/>
      <c r="F77" s="1"/>
      <c r="G77" s="1"/>
      <c r="H77" s="6"/>
      <c r="I77" s="6" t="s">
        <v>1</v>
      </c>
      <c r="J77" s="6" t="s">
        <v>3</v>
      </c>
      <c r="K77" s="6"/>
    </row>
    <row r="78" spans="1:11" x14ac:dyDescent="0.25">
      <c r="A78" s="8"/>
      <c r="B78" s="9"/>
      <c r="C78" s="9"/>
      <c r="D78" s="9"/>
      <c r="E78" s="9"/>
      <c r="F78" s="9"/>
      <c r="G78" s="10"/>
      <c r="H78" s="8" t="s">
        <v>2</v>
      </c>
      <c r="I78" s="80" t="s">
        <v>65</v>
      </c>
      <c r="J78" s="8" t="s">
        <v>4</v>
      </c>
      <c r="K78" s="8" t="s">
        <v>2</v>
      </c>
    </row>
    <row r="79" spans="1:11" x14ac:dyDescent="0.25">
      <c r="A79" s="13" t="s">
        <v>5</v>
      </c>
      <c r="B79" s="37" t="s">
        <v>42</v>
      </c>
      <c r="C79" s="15"/>
      <c r="D79" s="15"/>
      <c r="E79" s="15"/>
      <c r="F79" s="15"/>
      <c r="G79" s="15"/>
      <c r="H79" s="38" t="s">
        <v>6</v>
      </c>
      <c r="I79" s="38" t="s">
        <v>6</v>
      </c>
      <c r="J79" s="16" t="s">
        <v>6</v>
      </c>
      <c r="K79" s="6" t="s">
        <v>6</v>
      </c>
    </row>
    <row r="80" spans="1:11" x14ac:dyDescent="0.25">
      <c r="A80" s="17"/>
      <c r="B80" s="64"/>
      <c r="C80" s="65" t="s">
        <v>7</v>
      </c>
      <c r="D80" s="18"/>
      <c r="E80" s="18"/>
      <c r="F80" s="18"/>
      <c r="G80" s="18"/>
      <c r="H80" s="5"/>
      <c r="I80" s="20"/>
      <c r="K80" s="20"/>
    </row>
    <row r="81" spans="1:11" x14ac:dyDescent="0.25">
      <c r="A81" s="17"/>
      <c r="B81" s="64"/>
      <c r="C81" s="18"/>
      <c r="D81" s="18" t="s">
        <v>8</v>
      </c>
      <c r="E81" s="18"/>
      <c r="F81" s="18"/>
      <c r="G81" s="18"/>
      <c r="H81" s="6"/>
      <c r="I81" s="20"/>
      <c r="K81" s="20"/>
    </row>
    <row r="82" spans="1:11" x14ac:dyDescent="0.25">
      <c r="A82" s="45">
        <v>10613</v>
      </c>
      <c r="B82" s="66"/>
      <c r="C82" s="10"/>
      <c r="D82" s="10"/>
      <c r="E82" s="10" t="s">
        <v>14</v>
      </c>
      <c r="F82" s="10"/>
      <c r="G82" s="10"/>
      <c r="H82" s="41">
        <v>11216</v>
      </c>
      <c r="I82" s="11">
        <v>7272</v>
      </c>
      <c r="J82" s="11">
        <v>11016</v>
      </c>
      <c r="K82" s="11">
        <v>11067</v>
      </c>
    </row>
    <row r="83" spans="1:11" x14ac:dyDescent="0.25">
      <c r="A83" s="22"/>
      <c r="B83" s="14"/>
      <c r="C83" s="15"/>
      <c r="D83" s="15" t="s">
        <v>16</v>
      </c>
      <c r="E83" s="15"/>
      <c r="F83" s="15"/>
      <c r="G83" s="15"/>
      <c r="H83" s="20"/>
      <c r="I83" s="20"/>
      <c r="K83" s="20"/>
    </row>
    <row r="84" spans="1:11" x14ac:dyDescent="0.25">
      <c r="A84" s="11"/>
      <c r="B84" s="10"/>
      <c r="C84" s="10"/>
      <c r="D84" s="10"/>
      <c r="E84" s="10" t="s">
        <v>20</v>
      </c>
      <c r="F84" s="10"/>
      <c r="G84" s="10"/>
      <c r="H84" s="41">
        <v>1500</v>
      </c>
      <c r="I84" s="41"/>
      <c r="J84" s="41">
        <v>0</v>
      </c>
      <c r="K84" s="41">
        <v>1500</v>
      </c>
    </row>
    <row r="85" spans="1:11" x14ac:dyDescent="0.25">
      <c r="A85" s="17"/>
      <c r="B85" s="18"/>
      <c r="C85" s="18"/>
      <c r="D85" s="18" t="s">
        <v>9</v>
      </c>
      <c r="E85" s="18"/>
      <c r="F85" s="18"/>
      <c r="G85" s="18"/>
      <c r="H85" s="20"/>
      <c r="I85" s="19"/>
      <c r="K85" s="20"/>
    </row>
    <row r="86" spans="1:11" x14ac:dyDescent="0.25">
      <c r="A86" s="11">
        <v>525</v>
      </c>
      <c r="B86" s="10"/>
      <c r="C86" s="10"/>
      <c r="D86" s="10"/>
      <c r="E86" s="43" t="s">
        <v>0</v>
      </c>
      <c r="F86" s="10"/>
      <c r="G86" s="10"/>
      <c r="H86" s="12">
        <v>600</v>
      </c>
      <c r="I86" s="41">
        <f>'[1](20) 19 sorted'!$F$268</f>
        <v>462.5</v>
      </c>
      <c r="J86" s="29">
        <v>800</v>
      </c>
      <c r="K86" s="12">
        <v>800</v>
      </c>
    </row>
    <row r="87" spans="1:11" x14ac:dyDescent="0.25">
      <c r="A87" s="17">
        <v>139</v>
      </c>
      <c r="B87" s="18"/>
      <c r="C87" s="18"/>
      <c r="D87" s="18"/>
      <c r="E87" s="67" t="s">
        <v>10</v>
      </c>
      <c r="F87" s="18"/>
      <c r="G87" s="18"/>
      <c r="H87" s="20">
        <v>0</v>
      </c>
      <c r="I87" s="19"/>
      <c r="K87" s="20"/>
    </row>
    <row r="88" spans="1:11" x14ac:dyDescent="0.25">
      <c r="A88" s="11">
        <v>158</v>
      </c>
      <c r="B88" s="10"/>
      <c r="C88" s="10"/>
      <c r="D88" s="10"/>
      <c r="E88" s="10" t="s">
        <v>43</v>
      </c>
      <c r="F88" s="10"/>
      <c r="G88" s="10"/>
      <c r="H88" s="20">
        <v>420</v>
      </c>
      <c r="I88" s="46">
        <f>'[1](20) 19 sorted'!$F$270</f>
        <v>160.43</v>
      </c>
      <c r="J88">
        <v>440</v>
      </c>
      <c r="K88" s="20">
        <v>440</v>
      </c>
    </row>
    <row r="89" spans="1:11" x14ac:dyDescent="0.25">
      <c r="A89" s="57">
        <f>SUM(A82:A88)</f>
        <v>11435</v>
      </c>
      <c r="B89" s="40"/>
      <c r="C89" s="40"/>
      <c r="D89" s="40"/>
      <c r="E89" s="40"/>
      <c r="F89" s="40" t="s">
        <v>11</v>
      </c>
      <c r="G89" s="40"/>
      <c r="H89" s="55">
        <f>SUM(H82:H88)</f>
        <v>13736</v>
      </c>
      <c r="I89" s="68">
        <f>SUM(I82:I88)</f>
        <v>7894.93</v>
      </c>
      <c r="J89" s="55">
        <f t="shared" ref="J89:K89" si="2">SUM(J82:J88)</f>
        <v>12256</v>
      </c>
      <c r="K89" s="55">
        <f t="shared" si="2"/>
        <v>13807</v>
      </c>
    </row>
    <row r="90" spans="1:11" x14ac:dyDescent="0.25">
      <c r="A90" s="22"/>
      <c r="B90" s="18"/>
      <c r="C90" s="18" t="s">
        <v>12</v>
      </c>
      <c r="D90" s="18"/>
      <c r="E90" s="18"/>
      <c r="F90" s="18"/>
      <c r="G90" s="18"/>
      <c r="H90" s="19"/>
      <c r="I90" s="20"/>
      <c r="K90" s="20"/>
    </row>
    <row r="91" spans="1:11" x14ac:dyDescent="0.25">
      <c r="A91" s="17"/>
      <c r="B91" s="18"/>
      <c r="C91" s="18"/>
      <c r="D91" s="18" t="s">
        <v>40</v>
      </c>
      <c r="E91" s="18"/>
      <c r="F91" s="18"/>
      <c r="G91" s="18"/>
      <c r="H91" s="19"/>
      <c r="I91" s="20"/>
      <c r="K91" s="20"/>
    </row>
    <row r="92" spans="1:11" x14ac:dyDescent="0.25">
      <c r="A92" s="11">
        <v>-3945</v>
      </c>
      <c r="B92" s="10"/>
      <c r="C92" s="10"/>
      <c r="D92" s="10"/>
      <c r="E92" s="10" t="s">
        <v>44</v>
      </c>
      <c r="F92" s="10"/>
      <c r="G92" s="10"/>
      <c r="H92" s="46">
        <v>-4400</v>
      </c>
      <c r="I92" s="46">
        <f>'[1](20) 19 sorted'!$F$273</f>
        <v>-1694.25</v>
      </c>
      <c r="J92" s="46">
        <v>-4400</v>
      </c>
      <c r="K92" s="46">
        <v>-4400</v>
      </c>
    </row>
    <row r="93" spans="1:11" x14ac:dyDescent="0.25">
      <c r="A93" s="69">
        <f>SUM(A91:A92)</f>
        <v>-3945</v>
      </c>
      <c r="B93" s="40"/>
      <c r="C93" s="40"/>
      <c r="D93" s="40"/>
      <c r="E93" s="40"/>
      <c r="F93" s="40" t="s">
        <v>33</v>
      </c>
      <c r="G93" s="40"/>
      <c r="H93" s="69">
        <f>SUM(H91:H92)</f>
        <v>-4400</v>
      </c>
      <c r="I93" s="69">
        <f>SUM(I91:I92)</f>
        <v>-1694.25</v>
      </c>
      <c r="J93" s="83">
        <f t="shared" ref="J93:K93" si="3">SUM(J91:J92)</f>
        <v>-4400</v>
      </c>
      <c r="K93" s="83">
        <f t="shared" si="3"/>
        <v>-4400</v>
      </c>
    </row>
    <row r="94" spans="1:11" ht="15.75" thickBot="1" x14ac:dyDescent="0.3">
      <c r="A94" s="47">
        <f>SUM(A89+A93)</f>
        <v>7490</v>
      </c>
      <c r="B94" s="70"/>
      <c r="C94" s="70"/>
      <c r="D94" s="70"/>
      <c r="E94" s="71" t="s">
        <v>13</v>
      </c>
      <c r="F94" s="70"/>
      <c r="G94" s="70"/>
      <c r="H94" s="34">
        <f>SUM(H89+H93)</f>
        <v>9336</v>
      </c>
      <c r="I94" s="34">
        <f>SUM(I89+I93)</f>
        <v>6200.68</v>
      </c>
      <c r="J94" s="34">
        <f t="shared" ref="J94:K94" si="4">SUM(J89+J93)</f>
        <v>7856</v>
      </c>
      <c r="K94" s="34">
        <f t="shared" si="4"/>
        <v>9407</v>
      </c>
    </row>
    <row r="95" spans="1:11" ht="15.75" thickTop="1" x14ac:dyDescent="0.25">
      <c r="A95" s="7"/>
      <c r="B95" s="18"/>
      <c r="C95" s="18"/>
      <c r="D95" s="18"/>
      <c r="E95" s="18"/>
      <c r="G95" s="18"/>
      <c r="H95" s="48"/>
    </row>
    <row r="96" spans="1:11" x14ac:dyDescent="0.25">
      <c r="A96" s="21"/>
      <c r="B96" s="18"/>
      <c r="C96" s="18"/>
      <c r="D96" s="18"/>
      <c r="E96" s="18"/>
      <c r="F96" s="39"/>
      <c r="G96" s="18"/>
      <c r="H96" s="48"/>
    </row>
    <row r="97" spans="1:11" x14ac:dyDescent="0.25">
      <c r="A97" s="2" t="s">
        <v>49</v>
      </c>
      <c r="B97" s="91"/>
      <c r="C97" s="3"/>
      <c r="D97" s="3"/>
      <c r="E97" s="3"/>
      <c r="F97" s="3"/>
      <c r="G97" s="92"/>
      <c r="H97" s="2" t="s">
        <v>50</v>
      </c>
      <c r="I97" s="2" t="s">
        <v>50</v>
      </c>
      <c r="J97" s="4" t="s">
        <v>50</v>
      </c>
      <c r="K97" s="2" t="s">
        <v>51</v>
      </c>
    </row>
    <row r="98" spans="1:11" x14ac:dyDescent="0.25">
      <c r="A98" s="5" t="s">
        <v>1</v>
      </c>
      <c r="B98" s="93"/>
      <c r="C98" s="1"/>
      <c r="D98" s="1"/>
      <c r="E98" s="1"/>
      <c r="F98" s="1"/>
      <c r="G98" s="94"/>
      <c r="H98" s="6"/>
      <c r="I98" s="6" t="s">
        <v>1</v>
      </c>
      <c r="J98" s="6" t="s">
        <v>3</v>
      </c>
      <c r="K98" s="6"/>
    </row>
    <row r="99" spans="1:11" x14ac:dyDescent="0.25">
      <c r="A99" s="8"/>
      <c r="B99" s="95"/>
      <c r="C99" s="9"/>
      <c r="D99" s="9"/>
      <c r="E99" s="9"/>
      <c r="F99" s="9"/>
      <c r="G99" s="24"/>
      <c r="H99" s="8" t="s">
        <v>2</v>
      </c>
      <c r="I99" s="80" t="s">
        <v>65</v>
      </c>
      <c r="J99" s="8" t="s">
        <v>4</v>
      </c>
      <c r="K99" s="8" t="s">
        <v>2</v>
      </c>
    </row>
    <row r="100" spans="1:11" x14ac:dyDescent="0.25">
      <c r="A100" s="13" t="s">
        <v>5</v>
      </c>
      <c r="B100" s="14" t="s">
        <v>45</v>
      </c>
      <c r="C100" s="15"/>
      <c r="D100" s="15"/>
      <c r="E100" s="15"/>
      <c r="F100" s="15"/>
      <c r="G100" s="15"/>
      <c r="H100" s="38" t="s">
        <v>6</v>
      </c>
      <c r="I100" s="38" t="s">
        <v>6</v>
      </c>
      <c r="J100" s="16" t="s">
        <v>6</v>
      </c>
      <c r="K100" s="6" t="s">
        <v>6</v>
      </c>
    </row>
    <row r="101" spans="1:11" x14ac:dyDescent="0.25">
      <c r="A101" s="73"/>
      <c r="B101" s="18"/>
      <c r="C101" s="18" t="s">
        <v>7</v>
      </c>
      <c r="D101" s="18"/>
      <c r="E101" s="18"/>
      <c r="F101" s="18"/>
      <c r="G101" s="18"/>
      <c r="H101" s="5"/>
      <c r="I101" s="20"/>
      <c r="K101" s="20"/>
    </row>
    <row r="102" spans="1:11" x14ac:dyDescent="0.25">
      <c r="A102" s="41"/>
      <c r="B102" s="10"/>
      <c r="C102" s="10"/>
      <c r="D102" s="43" t="s">
        <v>46</v>
      </c>
      <c r="E102" s="43"/>
      <c r="F102" s="10"/>
      <c r="G102" s="10"/>
      <c r="H102" s="41"/>
      <c r="I102" s="41"/>
      <c r="J102" s="41"/>
      <c r="K102" s="41"/>
    </row>
    <row r="103" spans="1:11" x14ac:dyDescent="0.25">
      <c r="A103" s="41">
        <v>1000</v>
      </c>
      <c r="B103" s="10"/>
      <c r="C103" s="10"/>
      <c r="D103" s="43" t="s">
        <v>52</v>
      </c>
      <c r="E103" s="43"/>
      <c r="F103" s="10"/>
      <c r="G103" s="10"/>
      <c r="H103" s="41"/>
      <c r="I103" s="41"/>
      <c r="J103" s="41"/>
      <c r="K103" s="41"/>
    </row>
    <row r="104" spans="1:11" x14ac:dyDescent="0.25">
      <c r="A104" s="41">
        <v>496</v>
      </c>
      <c r="B104" s="10"/>
      <c r="C104" s="10"/>
      <c r="D104" s="43" t="s">
        <v>60</v>
      </c>
      <c r="E104" s="43"/>
      <c r="F104" s="10"/>
      <c r="G104" s="10"/>
      <c r="H104" s="41">
        <v>1000</v>
      </c>
      <c r="I104" s="41"/>
      <c r="J104" s="41">
        <v>0</v>
      </c>
      <c r="K104" s="41"/>
    </row>
    <row r="105" spans="1:11" x14ac:dyDescent="0.25">
      <c r="A105" s="41"/>
      <c r="B105" s="10"/>
      <c r="C105" s="10"/>
      <c r="D105" s="43" t="s">
        <v>63</v>
      </c>
      <c r="E105" s="43"/>
      <c r="F105" s="10"/>
      <c r="G105" s="10"/>
      <c r="H105" s="41"/>
      <c r="I105" s="41">
        <f>'[1](20) 19 sorted'!$F$277</f>
        <v>3120</v>
      </c>
      <c r="J105" s="41">
        <v>5100</v>
      </c>
      <c r="K105" s="41">
        <v>3000</v>
      </c>
    </row>
    <row r="106" spans="1:11" x14ac:dyDescent="0.25">
      <c r="A106" s="41"/>
      <c r="B106" s="10"/>
      <c r="C106" s="10"/>
      <c r="D106" s="43" t="s">
        <v>61</v>
      </c>
      <c r="E106" s="43"/>
      <c r="F106" s="10"/>
      <c r="G106" s="10"/>
      <c r="H106" s="41"/>
      <c r="I106" s="41">
        <f>'[1](20) 19 sorted'!$F$283</f>
        <v>1288.19</v>
      </c>
      <c r="J106" s="41">
        <v>0</v>
      </c>
      <c r="K106" s="41"/>
    </row>
    <row r="107" spans="1:11" x14ac:dyDescent="0.25">
      <c r="A107" s="41"/>
      <c r="B107" s="10"/>
      <c r="C107" s="10"/>
      <c r="D107" s="43" t="s">
        <v>67</v>
      </c>
      <c r="E107" s="43"/>
      <c r="F107" s="10"/>
      <c r="G107" s="10"/>
      <c r="H107" s="41"/>
      <c r="I107" s="41"/>
      <c r="J107" s="41"/>
      <c r="K107" s="41">
        <v>1500</v>
      </c>
    </row>
    <row r="108" spans="1:11" x14ac:dyDescent="0.25">
      <c r="A108" s="41"/>
      <c r="B108" s="10"/>
      <c r="C108" s="10"/>
      <c r="D108" s="43" t="s">
        <v>62</v>
      </c>
      <c r="E108" s="43"/>
      <c r="F108" s="10"/>
      <c r="G108" s="10"/>
      <c r="H108" s="41"/>
      <c r="I108" s="41"/>
      <c r="J108" s="41">
        <v>306</v>
      </c>
      <c r="K108" s="41"/>
    </row>
    <row r="109" spans="1:11" ht="15.75" thickBot="1" x14ac:dyDescent="0.3">
      <c r="A109" s="74">
        <f>SUM(A102:A108)</f>
        <v>1496</v>
      </c>
      <c r="B109" s="10"/>
      <c r="C109" s="10"/>
      <c r="D109" s="40" t="s">
        <v>11</v>
      </c>
      <c r="E109" s="43"/>
      <c r="F109" s="10"/>
      <c r="G109" s="10"/>
      <c r="H109" s="74">
        <f>SUM(H102:H108)</f>
        <v>1000</v>
      </c>
      <c r="I109" s="74">
        <f>SUM(I102:I108)</f>
        <v>4408.1900000000005</v>
      </c>
      <c r="J109" s="74">
        <f>SUM(J102:J108)</f>
        <v>5406</v>
      </c>
      <c r="K109" s="74">
        <f>SUM(K102:K108)</f>
        <v>4500</v>
      </c>
    </row>
    <row r="110" spans="1:11" ht="16.5" thickTop="1" thickBot="1" x14ac:dyDescent="0.3">
      <c r="A110" s="74">
        <f>A109</f>
        <v>1496</v>
      </c>
      <c r="B110" s="70"/>
      <c r="C110" s="70"/>
      <c r="D110" s="70"/>
      <c r="E110" s="71" t="s">
        <v>13</v>
      </c>
      <c r="F110" s="70"/>
      <c r="G110" s="70"/>
      <c r="H110" s="74">
        <f t="shared" ref="H110:K110" si="5">H109</f>
        <v>1000</v>
      </c>
      <c r="I110" s="74">
        <f t="shared" si="5"/>
        <v>4408.1900000000005</v>
      </c>
      <c r="J110" s="74">
        <f t="shared" si="5"/>
        <v>5406</v>
      </c>
      <c r="K110" s="74">
        <f t="shared" si="5"/>
        <v>4500</v>
      </c>
    </row>
    <row r="111" spans="1:11" ht="15.75" thickTop="1" x14ac:dyDescent="0.25">
      <c r="A111" s="21"/>
    </row>
    <row r="113" spans="1:11" x14ac:dyDescent="0.25">
      <c r="A113" s="2" t="s">
        <v>49</v>
      </c>
      <c r="B113" s="3"/>
      <c r="C113" s="3"/>
      <c r="D113" s="3"/>
      <c r="E113" s="3"/>
      <c r="F113" s="3"/>
      <c r="G113" s="3"/>
      <c r="H113" s="2" t="s">
        <v>50</v>
      </c>
      <c r="I113" s="2" t="s">
        <v>50</v>
      </c>
      <c r="J113" s="4" t="s">
        <v>50</v>
      </c>
      <c r="K113" s="2" t="s">
        <v>51</v>
      </c>
    </row>
    <row r="114" spans="1:11" x14ac:dyDescent="0.25">
      <c r="A114" s="5" t="s">
        <v>1</v>
      </c>
      <c r="B114" s="1"/>
      <c r="C114" s="1"/>
      <c r="D114" s="1"/>
      <c r="E114" s="1"/>
      <c r="F114" s="1"/>
      <c r="G114" s="1"/>
      <c r="H114" s="6"/>
      <c r="I114" s="6" t="s">
        <v>1</v>
      </c>
      <c r="J114" s="6" t="s">
        <v>3</v>
      </c>
      <c r="K114" s="6"/>
    </row>
    <row r="115" spans="1:11" x14ac:dyDescent="0.25">
      <c r="A115" s="8"/>
      <c r="B115" s="9"/>
      <c r="C115" s="9"/>
      <c r="D115" s="9"/>
      <c r="E115" s="9"/>
      <c r="F115" s="9"/>
      <c r="G115" s="10"/>
      <c r="H115" s="8" t="s">
        <v>2</v>
      </c>
      <c r="I115" s="80" t="s">
        <v>65</v>
      </c>
      <c r="J115" s="8" t="s">
        <v>4</v>
      </c>
      <c r="K115" s="8" t="s">
        <v>2</v>
      </c>
    </row>
    <row r="116" spans="1:11" x14ac:dyDescent="0.25">
      <c r="A116" s="72" t="s">
        <v>6</v>
      </c>
      <c r="B116" s="37" t="s">
        <v>55</v>
      </c>
      <c r="C116" s="15"/>
      <c r="D116" s="15"/>
      <c r="E116" s="15"/>
      <c r="F116" s="15"/>
      <c r="G116" s="27"/>
      <c r="H116" s="38" t="s">
        <v>6</v>
      </c>
      <c r="I116" s="38" t="s">
        <v>6</v>
      </c>
      <c r="J116" s="16" t="s">
        <v>6</v>
      </c>
      <c r="K116" s="6" t="s">
        <v>6</v>
      </c>
    </row>
    <row r="117" spans="1:11" x14ac:dyDescent="0.25">
      <c r="A117" s="50"/>
      <c r="B117" s="33"/>
      <c r="C117" s="18" t="s">
        <v>7</v>
      </c>
      <c r="D117" s="18"/>
      <c r="E117" s="18"/>
      <c r="F117" s="18"/>
      <c r="G117" s="26"/>
      <c r="H117" s="19"/>
      <c r="I117" s="20"/>
      <c r="K117" s="20"/>
    </row>
    <row r="118" spans="1:11" x14ac:dyDescent="0.25">
      <c r="A118" s="44">
        <v>-1000</v>
      </c>
      <c r="B118" s="10"/>
      <c r="C118" s="10"/>
      <c r="D118" s="10" t="s">
        <v>56</v>
      </c>
      <c r="E118" s="10"/>
      <c r="F118" s="10"/>
      <c r="G118" s="10"/>
      <c r="H118" s="11">
        <v>14000</v>
      </c>
      <c r="I118" s="11">
        <f>'[1](20) 19 sorted'!$F$415</f>
        <v>15715.47</v>
      </c>
      <c r="J118" s="11">
        <v>15715</v>
      </c>
      <c r="K118" s="11">
        <v>32000</v>
      </c>
    </row>
    <row r="119" spans="1:11" x14ac:dyDescent="0.25">
      <c r="A119" s="5"/>
      <c r="B119" s="18"/>
      <c r="C119" s="18"/>
      <c r="D119" s="65"/>
      <c r="E119" s="18"/>
      <c r="F119" s="18"/>
      <c r="G119" s="18"/>
      <c r="H119" s="17"/>
      <c r="I119" s="75"/>
      <c r="J119" s="17"/>
      <c r="K119" s="17"/>
    </row>
    <row r="120" spans="1:11" x14ac:dyDescent="0.25">
      <c r="A120" s="76"/>
      <c r="B120" s="29"/>
      <c r="C120" s="10"/>
      <c r="D120" s="10" t="s">
        <v>57</v>
      </c>
      <c r="E120" s="10"/>
      <c r="F120" s="10"/>
      <c r="G120" s="24"/>
      <c r="H120" s="25">
        <v>31000</v>
      </c>
      <c r="I120" s="30">
        <f>'[1](20) 19 sorted'!$F$418</f>
        <v>2495</v>
      </c>
      <c r="J120" s="11">
        <v>0</v>
      </c>
      <c r="K120" s="25">
        <v>36000</v>
      </c>
    </row>
    <row r="121" spans="1:11" x14ac:dyDescent="0.25">
      <c r="A121" s="56">
        <f t="shared" ref="A121" si="6">SUM(A118:A120)</f>
        <v>-1000</v>
      </c>
      <c r="B121" s="31"/>
      <c r="C121" s="31"/>
      <c r="D121" s="31"/>
      <c r="E121" s="31"/>
      <c r="F121" s="32" t="s">
        <v>11</v>
      </c>
      <c r="G121" s="31"/>
      <c r="H121" s="56">
        <f t="shared" ref="H121" si="7">SUM(H118:H120)</f>
        <v>45000</v>
      </c>
      <c r="I121" s="56">
        <f>SUM(I118:I120)</f>
        <v>18210.47</v>
      </c>
      <c r="J121" s="56">
        <f t="shared" ref="J121:K121" si="8">SUM(J118:J120)</f>
        <v>15715</v>
      </c>
      <c r="K121" s="56">
        <f t="shared" si="8"/>
        <v>68000</v>
      </c>
    </row>
    <row r="122" spans="1:11" ht="15.75" thickBot="1" x14ac:dyDescent="0.3">
      <c r="A122" s="86">
        <f>A121</f>
        <v>-1000</v>
      </c>
      <c r="B122" s="77"/>
      <c r="C122" s="78"/>
      <c r="D122" s="78"/>
      <c r="E122" s="79" t="s">
        <v>13</v>
      </c>
      <c r="F122" s="77"/>
      <c r="G122" s="79"/>
      <c r="H122" s="86">
        <f>H121</f>
        <v>45000</v>
      </c>
      <c r="I122" s="86">
        <f t="shared" ref="I122:K122" si="9">I121</f>
        <v>18210.47</v>
      </c>
      <c r="J122" s="86">
        <f t="shared" si="9"/>
        <v>15715</v>
      </c>
      <c r="K122" s="86">
        <f t="shared" si="9"/>
        <v>68000</v>
      </c>
    </row>
    <row r="123" spans="1:11" ht="15.75" thickTop="1" x14ac:dyDescent="0.25"/>
  </sheetData>
  <pageMargins left="0.23622047244094491" right="0.23622047244094491" top="0.74803149606299213" bottom="0.55118110236220474" header="0.31496062992125984" footer="0.11811023622047245"/>
  <pageSetup paperSize="9" scale="91" fitToHeight="0" orientation="portrait" r:id="rId1"/>
  <headerFooter>
    <oddHeader>&amp;CSTOURPORT-ON-SEVERN TOWN COUNCIL
PARKS COMMITTEE
BUDGET 2022-23&amp;RAgenda Item No. 4
Appendix 2</oddHeader>
  </headerFooter>
  <rowBreaks count="2" manualBreakCount="2">
    <brk id="42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</vt:lpstr>
    </vt:vector>
  </TitlesOfParts>
  <Company>Wyre Forest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GrahamS</dc:creator>
  <cp:lastModifiedBy>Annette Phillips</cp:lastModifiedBy>
  <cp:lastPrinted>2022-01-12T15:23:35Z</cp:lastPrinted>
  <dcterms:created xsi:type="dcterms:W3CDTF">2018-07-02T11:48:26Z</dcterms:created>
  <dcterms:modified xsi:type="dcterms:W3CDTF">2022-01-12T15:27:32Z</dcterms:modified>
</cp:coreProperties>
</file>